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ab\OneDrive - SOCIEDAD MUNICIPAL AGUAS\Escritorio\"/>
    </mc:Choice>
  </mc:AlternateContent>
  <bookViews>
    <workbookView xWindow="0" yWindow="0" windowWidth="38400" windowHeight="17436"/>
  </bookViews>
  <sheets>
    <sheet name="EXCEL LICITADOR" sheetId="10" r:id="rId1"/>
    <sheet name="Su oferta" sheetId="11" r:id="rId2"/>
  </sheets>
  <definedNames>
    <definedName name="_xlnm.Print_Area" localSheetId="0">'EXCEL LICITADOR'!$B$1:$N$47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9" i="10" l="1"/>
  <c r="N43" i="10" l="1"/>
  <c r="L59" i="10" l="1"/>
  <c r="I59" i="10"/>
  <c r="N7" i="10" l="1"/>
  <c r="B5" i="11"/>
  <c r="N18" i="10"/>
  <c r="C5" i="11" l="1"/>
  <c r="D5" i="11" s="1"/>
  <c r="N34" i="10"/>
  <c r="N8" i="10" l="1"/>
  <c r="N12" i="10" l="1"/>
  <c r="N13" i="10"/>
  <c r="N14" i="10"/>
  <c r="N15" i="10"/>
  <c r="N49" i="10" l="1"/>
  <c r="N57" i="10" l="1"/>
  <c r="N56" i="10"/>
  <c r="N54" i="10"/>
  <c r="N53" i="10"/>
  <c r="N52" i="10"/>
  <c r="N51" i="10"/>
  <c r="N50" i="10"/>
  <c r="N47" i="10"/>
  <c r="N46" i="10"/>
  <c r="N45" i="10"/>
  <c r="N42" i="10"/>
  <c r="N41" i="10"/>
  <c r="N39" i="10"/>
  <c r="N38" i="10"/>
  <c r="N37" i="10"/>
  <c r="N36" i="10"/>
  <c r="N35" i="10"/>
  <c r="N32" i="10"/>
  <c r="N31" i="10"/>
  <c r="N29" i="10"/>
  <c r="N28" i="10"/>
  <c r="N27" i="10"/>
  <c r="N26" i="10"/>
  <c r="N24" i="10"/>
  <c r="N23" i="10"/>
  <c r="N22" i="10"/>
  <c r="N20" i="10"/>
  <c r="N19" i="10"/>
  <c r="N9" i="10"/>
  <c r="N10" i="10"/>
  <c r="N11" i="10"/>
  <c r="N16" i="10"/>
  <c r="N59" i="10" l="1"/>
  <c r="N61" i="10" s="1"/>
  <c r="N60" i="10" l="1"/>
  <c r="N62" i="10"/>
</calcChain>
</file>

<file path=xl/sharedStrings.xml><?xml version="1.0" encoding="utf-8"?>
<sst xmlns="http://schemas.openxmlformats.org/spreadsheetml/2006/main" count="200" uniqueCount="143">
  <si>
    <t>DESCRIPCIÓN</t>
  </si>
  <si>
    <t>PRECIO</t>
  </si>
  <si>
    <t>IMPORTE</t>
  </si>
  <si>
    <t>CONCURSO para contratar el suministro, diseño e impresión de elementos de comunicación la Sdad. Municipal Aguas de Burgos, S.A. 2025 Y 2026</t>
  </si>
  <si>
    <t xml:space="preserve">Placa A3 metraquilato 0,5 cm de espesor, diseño unitario </t>
  </si>
  <si>
    <t xml:space="preserve">Placa A2 metraquilato 0,5 cm de espesor, diseño unitario </t>
  </si>
  <si>
    <t>Pegatina vinilo adeshivo resistente al roce y al agua 20mm de alta y 35 mm de ancho numeradas del 1 al 8</t>
  </si>
  <si>
    <t>Pegatina vinilo adeshivo resistente al roce y al agua 25mm de alta y 25 mm de ancho numeradas del 1 al 8</t>
  </si>
  <si>
    <t>Pegatina vinilo adeshivo resistente al roce y al agua 25mm de alta y 50 mm de ancho numeradas del 1 al 500 y del 1 al 8</t>
  </si>
  <si>
    <t>Pegatina vinilo adeshivo resistente al roce y al agua 7cm de alta y 12 cm de ancho numeradas individualmente</t>
  </si>
  <si>
    <t>Pegatina vinilo adeshivo resistente al roce y al agua 5cm x 5 cm de ancho numeradas individualmente</t>
  </si>
  <si>
    <t>Pegatina vinilo adeshivo resistente a la intemperie 7cm de alta y 12 cm de ancho numeradas individualmente</t>
  </si>
  <si>
    <t xml:space="preserve">Cartel Obra a color metálico con postes metálicos </t>
  </si>
  <si>
    <t>Talonarios tamaño 16x11,5 triplicados en papel químico, de 50 juegos, perforados, numerados a partir del 1 e impresos a una tinta. Vale de Suministro de Material.</t>
  </si>
  <si>
    <t>Talonarios tamaño cuartilla triplicados en papel químico, de 50 juegos, perforados e impresos a una tinta. Parte de Horas Extraordinarias</t>
  </si>
  <si>
    <t>Talonarios tamaño cuartilla triplicados en papel químico de 50 juegos, perforados e impresos a 1 tinta (Parte Diario de Trabajo / Salida de almacén)</t>
  </si>
  <si>
    <t>Sello con logo Shiny S844 – 56×21 mm</t>
  </si>
  <si>
    <t xml:space="preserve">Sello con logo de ENTRADA  de material con fecha Fechador Shiny E916 </t>
  </si>
  <si>
    <t xml:space="preserve">Sello con logo de SALIDA  de material con fecha Fechador Shiny E916 </t>
  </si>
  <si>
    <t>2 AÑOS OFERTADO</t>
  </si>
  <si>
    <t>Archivador grande (DISEÑO Archivador) con 2 anillas impreso a Color</t>
  </si>
  <si>
    <t>Archivador pequeño  (DISEÑO Archivador) con 2 anillas impreso a Color</t>
  </si>
  <si>
    <t>(DISEÑO Carpeta) Subcarpetas tamaño 22x32 en cartulina couché de 200 grs, hendidas, sobladas e impresas a todo color 1 cara</t>
  </si>
  <si>
    <t>(DISEÑO Portadilla informes) Subcarpetas tamaño 22x32 en cartulina couché de 200 grs, hendidas, sobladas e impresas a todo color 1 cara</t>
  </si>
  <si>
    <t>Cartas tamaño A4 en papel offset de 90 grs impresas en cuatricromía. (DISEÑO CARTA A4)</t>
  </si>
  <si>
    <t>Factura Aguas de Burgos a color A4 y doble cara</t>
  </si>
  <si>
    <t>Sobre ventana derecha</t>
  </si>
  <si>
    <t>Sobre ventana izquierda</t>
  </si>
  <si>
    <t>Sobre 176x121</t>
  </si>
  <si>
    <t>Sobres tamaño 190x250 autodex impresos a dos tintas. (DISEÑO Sobre 187x250 )</t>
  </si>
  <si>
    <t>Sobre 360x258</t>
  </si>
  <si>
    <t>SOBRES AMERICANOS VENTANA DERECHA AUTODEX IMPRESOS A DOS TINTAS  (DISEÑO Sobre americano)</t>
  </si>
  <si>
    <t>Lote de 100 tarjetas de visita impresas a 4+0 tintas en estucado mate 300 gr (DISEÑO TARJETA DE VISITA)</t>
  </si>
  <si>
    <t>Tarjeta_empleados plastica</t>
  </si>
  <si>
    <t>Tarjeta _externo  plastica</t>
  </si>
  <si>
    <t xml:space="preserve">Diseño, maquetación e impresión de paneles nuevos puestos oficina   Placa A3 metraquilato 0,5 cm de espesor, diseño unitario </t>
  </si>
  <si>
    <t xml:space="preserve">Diseño, maquetación e impresión de paneles nuevos puestos oficina   Placa A2 metraquilato 0,5 cm de espesor, diseño unitario </t>
  </si>
  <si>
    <t xml:space="preserve">Diseño, maquetación e impresión de paneles nuevos puestos oficina   Placa A1 metraquilato 0,5 cm de espesor, diseño unitario </t>
  </si>
  <si>
    <t>Cartel Papel Fot. Digital 120 X70</t>
  </si>
  <si>
    <t>Diseño e impresión del cartel,  pósters para los actos, talleres y seminarios tamaño 1000 mm x 700 mm</t>
  </si>
  <si>
    <t>Boligrafo _ Marcaje a cuatro colores en clip + 1 color en cuerpo</t>
  </si>
  <si>
    <t>Díptico. Formato desplegado 39 x 26,5 centímetros impresos a 4/4 tintas sobre estucado de 300 gramos, plastificado en mate a dos caras. Hendido al centro y plegado en díptico</t>
  </si>
  <si>
    <t>Liberta de notas con logo en la portada , 14,7 x 21 x 1,5 cm aprox; coor azul, tapas de suave tacto, en acabado de polipiel y desenfadados colores, con una banda elástica de sujeción del mismo color que las tapas. Incluye hojas de cuadrícula y Marcapáginas:</t>
  </si>
  <si>
    <t>Etiquetas vehículos adeshivos (Vinilos para publicidad en coches fondo transparente y a color) Etiqueta pequeña trasera 15 x 15 cm</t>
  </si>
  <si>
    <t>Etiquetas vehículos adeshivos (Vinilos para publicidad en coches fondo transparente y a color) Etiqueta grande lateral 50x 50 cm</t>
  </si>
  <si>
    <t>prórroga 1 año</t>
  </si>
  <si>
    <t>valor estimado del contrato</t>
  </si>
  <si>
    <t>Roll up Impresión PVC- Polipropileno 85x202,5 cms (CALCULADO SOBRE 1 EJEMPLAR)</t>
  </si>
  <si>
    <t>ELEMENTOS DE COMUNICACIÒN RELATIVOS AL PROYECTO DIGITAGUABUR (PERTE)</t>
  </si>
  <si>
    <t>TALONARIOS AUTOCOPIATIVOS</t>
  </si>
  <si>
    <t>SELLOS PERSONALIZADOS PUBLICITARIOS:</t>
  </si>
  <si>
    <t>CARPETAS Y ARCHIVADORES:</t>
  </si>
  <si>
    <t>FOLIOS IMPRESOS A COLOR:</t>
  </si>
  <si>
    <t>SOBRES:</t>
  </si>
  <si>
    <t>TARJETAS DE VISITA E IDENTIFICATIVAS:</t>
  </si>
  <si>
    <t>CARTELES IDENTIFICATIVOS Y DE SEÑALIZACIÓN</t>
  </si>
  <si>
    <t>OTROS ELEMENTOS DE COMUNICACIÓN</t>
  </si>
  <si>
    <t>PEGATINAS VINÍLICAS PARA VEHÍCULOS</t>
  </si>
  <si>
    <t>Pegatinas pluviometros,  sensores y caudalímetros: resistente al roce y al agua 25mm de alta y 50 mm de ancho numeradas del 1 al 600. Resistente intemperie</t>
  </si>
  <si>
    <t>DE REFERENCIA generico</t>
  </si>
  <si>
    <t>Varios Consumibles de imprenta*</t>
  </si>
  <si>
    <t>*La partida "varios consumibles de imprenta" debe contemplar materiales tales como placas, carteles, sellos, carpetas, tarjetas, cartas, sobres pegatinas, etc. El material que se suministre en ese concepto se facturará como "varios consumibles de imprenta*</t>
  </si>
  <si>
    <t>CANTIDAD        Q mínima rango 1</t>
  </si>
  <si>
    <t>De 1 a 6</t>
  </si>
  <si>
    <t>De 200 a 399</t>
  </si>
  <si>
    <t>De 1 a 249</t>
  </si>
  <si>
    <t>De 1 a 4</t>
  </si>
  <si>
    <t>De 1 a 99</t>
  </si>
  <si>
    <t>De 1 a 11</t>
  </si>
  <si>
    <t>De 2 a 3</t>
  </si>
  <si>
    <t>De 40 a 99</t>
  </si>
  <si>
    <t>De 1 a 39</t>
  </si>
  <si>
    <t>De 1 a 3</t>
  </si>
  <si>
    <t>De 100 a 149</t>
  </si>
  <si>
    <t>De 25 a 999</t>
  </si>
  <si>
    <t>De 7000 a 13999</t>
  </si>
  <si>
    <t>De 500 a 999</t>
  </si>
  <si>
    <t>De 250 a 349</t>
  </si>
  <si>
    <t>De 1 a 49</t>
  </si>
  <si>
    <t>De 1 a 14</t>
  </si>
  <si>
    <t>De 50 a 249</t>
  </si>
  <si>
    <t>De 1 a 124</t>
  </si>
  <si>
    <t>De 25 a 124</t>
  </si>
  <si>
    <t>De 10 a 19</t>
  </si>
  <si>
    <t xml:space="preserve">Rango 1          Precio unitario (€/ud) </t>
  </si>
  <si>
    <t>Rango 1 (unidades a suministrar)</t>
  </si>
  <si>
    <t>Oferta Económica (IVA excluido)</t>
  </si>
  <si>
    <t>Importe total oferta (IVA incluido)</t>
  </si>
  <si>
    <t>PBL total sin IVA - 2 años</t>
  </si>
  <si>
    <t>PBL total con IVA - 2 años</t>
  </si>
  <si>
    <t>Rango 2 (unidades a suministrar)</t>
  </si>
  <si>
    <t>CANTIDAD        Q mínima rango 2</t>
  </si>
  <si>
    <t xml:space="preserve">Rango 2         Precio unitario (€/ud) </t>
  </si>
  <si>
    <t>De 7 a 14</t>
  </si>
  <si>
    <t>Rango 3 (unidades a suministrar)</t>
  </si>
  <si>
    <t>CANTIDAD        Q mínima rango 3</t>
  </si>
  <si>
    <t xml:space="preserve">Rango 3         Precio unitario (€/ud) </t>
  </si>
  <si>
    <t>De 250 a 509</t>
  </si>
  <si>
    <t>De 5 a 9</t>
  </si>
  <si>
    <t>De 100 a 199</t>
  </si>
  <si>
    <t>De 12 a 24</t>
  </si>
  <si>
    <t>De 400 a 599</t>
  </si>
  <si>
    <t>De 4 a 5</t>
  </si>
  <si>
    <t>De 100 a 159</t>
  </si>
  <si>
    <t>De 40 a 79</t>
  </si>
  <si>
    <t>De 4 a 7</t>
  </si>
  <si>
    <t>De 75 a 124</t>
  </si>
  <si>
    <t>De 150 a 199</t>
  </si>
  <si>
    <t>De 1000 a 1999</t>
  </si>
  <si>
    <t>De 14000 a 27999</t>
  </si>
  <si>
    <t>De 1000 a 1499</t>
  </si>
  <si>
    <t>De 350 a 499</t>
  </si>
  <si>
    <t>De 15 a 29</t>
  </si>
  <si>
    <t>De 50 a 89</t>
  </si>
  <si>
    <t>De 20 a 29</t>
  </si>
  <si>
    <t>De 125 a 249</t>
  </si>
  <si>
    <t>De 250 a 499</t>
  </si>
  <si>
    <t>Desde 25</t>
  </si>
  <si>
    <t>De 10 a 24</t>
  </si>
  <si>
    <t>De 1 a 9</t>
  </si>
  <si>
    <t>Desde 15</t>
  </si>
  <si>
    <t>Desde 10</t>
  </si>
  <si>
    <t>Desde 510</t>
  </si>
  <si>
    <t>Desde 200</t>
  </si>
  <si>
    <t>Desde 600</t>
  </si>
  <si>
    <t>Desde 160</t>
  </si>
  <si>
    <t>Desde 80</t>
  </si>
  <si>
    <t>Desde 20</t>
  </si>
  <si>
    <t>Desde 8</t>
  </si>
  <si>
    <t>Desde 125</t>
  </si>
  <si>
    <t>Desde 2000</t>
  </si>
  <si>
    <t>Desde 28000</t>
  </si>
  <si>
    <t>Desde 1500</t>
  </si>
  <si>
    <t>Desde 500</t>
  </si>
  <si>
    <t>Desde 30</t>
  </si>
  <si>
    <t>Desde 90</t>
  </si>
  <si>
    <t>Desde 3</t>
  </si>
  <si>
    <t>Desde 4</t>
  </si>
  <si>
    <t>Desde 250</t>
  </si>
  <si>
    <t>IVA (21%)</t>
  </si>
  <si>
    <t>De 25 a 74</t>
  </si>
  <si>
    <t xml:space="preserve">MODELO DE PROPOSICIÓN ECONÓMICA, incluir valores resultantes tras incluir su oferta: </t>
  </si>
  <si>
    <t>De 4 a 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</si>
</sst>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9" x14ac:knownFonts="1">
    <font>
      <sz val="11"/>
      <color theme="1"/>
      <name val="Calibri"/>
      <family val="2"/>
      <scheme val="minor"/>
    </font>
    <font>
      <sz val="11"/>
      <color theme="1"/>
      <name val="Arial"/>
      <family val="2"/>
    </font>
    <font>
      <b/>
      <sz val="10"/>
      <color rgb="FF000000"/>
      <name val="Arial"/>
      <family val="2"/>
    </font>
    <font>
      <sz val="10"/>
      <color rgb="FF000000"/>
      <name val="Arial"/>
      <family val="2"/>
    </font>
    <font>
      <b/>
      <sz val="11"/>
      <color theme="1"/>
      <name val="Arial"/>
      <family val="2"/>
    </font>
    <font>
      <sz val="10"/>
      <name val="Arial"/>
      <family val="2"/>
    </font>
    <font>
      <sz val="9"/>
      <color theme="1"/>
      <name val="Arial"/>
      <family val="2"/>
    </font>
    <font>
      <b/>
      <sz val="10"/>
      <color theme="1"/>
      <name val="Arial"/>
      <family val="2"/>
    </font>
    <font>
      <b/>
      <sz val="11"/>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theme="9" tint="0.79998168889431442"/>
        <bgColor indexed="64"/>
      </patternFill>
    </fill>
  </fills>
  <borders count="1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68">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0" fillId="0" borderId="0" xfId="0" applyAlignment="1">
      <alignment horizontal="center"/>
    </xf>
    <xf numFmtId="164" fontId="1" fillId="0" borderId="14" xfId="0" applyNumberFormat="1" applyFont="1" applyBorder="1" applyAlignment="1">
      <alignment horizontal="center"/>
    </xf>
    <xf numFmtId="164" fontId="2" fillId="2" borderId="11"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1" fillId="0" borderId="0" xfId="0" applyFont="1" applyProtection="1">
      <protection locked="0"/>
    </xf>
    <xf numFmtId="0" fontId="1" fillId="2" borderId="14" xfId="0" applyFont="1" applyFill="1" applyBorder="1" applyAlignment="1">
      <alignment horizontal="center"/>
    </xf>
    <xf numFmtId="0" fontId="8" fillId="0" borderId="0" xfId="0" applyFont="1"/>
    <xf numFmtId="164" fontId="3" fillId="2" borderId="6" xfId="0" applyNumberFormat="1" applyFont="1" applyFill="1" applyBorder="1" applyAlignment="1" applyProtection="1">
      <alignment horizontal="center" vertical="center"/>
    </xf>
    <xf numFmtId="164" fontId="5" fillId="2" borderId="6" xfId="0" applyNumberFormat="1" applyFont="1" applyFill="1" applyBorder="1" applyAlignment="1" applyProtection="1">
      <alignment horizontal="center" vertical="center"/>
    </xf>
    <xf numFmtId="164" fontId="7" fillId="0" borderId="0" xfId="0" applyNumberFormat="1" applyFont="1" applyAlignment="1" applyProtection="1">
      <alignment horizontal="center"/>
    </xf>
    <xf numFmtId="0" fontId="7" fillId="0" borderId="0" xfId="0" applyFont="1" applyProtection="1"/>
    <xf numFmtId="164" fontId="6" fillId="0" borderId="0" xfId="0" applyNumberFormat="1" applyFont="1" applyAlignment="1" applyProtection="1">
      <alignment horizontal="center"/>
    </xf>
    <xf numFmtId="0" fontId="6" fillId="0" borderId="0" xfId="0" applyFont="1" applyProtection="1"/>
    <xf numFmtId="0" fontId="1" fillId="0" borderId="0" xfId="0" applyFont="1" applyAlignment="1" applyProtection="1">
      <alignment horizontal="center" vertical="center"/>
      <protection locked="0"/>
    </xf>
    <xf numFmtId="0" fontId="1" fillId="0" borderId="0" xfId="0" applyFont="1" applyAlignment="1" applyProtection="1">
      <alignment horizontal="center"/>
      <protection locked="0"/>
    </xf>
    <xf numFmtId="164" fontId="1" fillId="0" borderId="0" xfId="0" applyNumberFormat="1" applyFont="1" applyAlignment="1" applyProtection="1">
      <alignment horizontal="center"/>
      <protection locked="0"/>
    </xf>
    <xf numFmtId="164" fontId="2" fillId="2" borderId="12" xfId="0" applyNumberFormat="1" applyFont="1" applyFill="1" applyBorder="1" applyAlignment="1" applyProtection="1">
      <alignment vertical="center"/>
      <protection locked="0"/>
    </xf>
    <xf numFmtId="164" fontId="2" fillId="2" borderId="6" xfId="0" applyNumberFormat="1" applyFont="1" applyFill="1" applyBorder="1" applyAlignment="1" applyProtection="1">
      <alignment horizontal="center" vertical="center"/>
      <protection locked="0"/>
    </xf>
    <xf numFmtId="0" fontId="2" fillId="2" borderId="9" xfId="0" applyFont="1" applyFill="1" applyBorder="1" applyAlignment="1" applyProtection="1">
      <alignment vertical="center"/>
      <protection locked="0"/>
    </xf>
    <xf numFmtId="0" fontId="2" fillId="2" borderId="10" xfId="0" applyFont="1" applyFill="1" applyBorder="1" applyAlignment="1" applyProtection="1">
      <alignment vertical="center"/>
      <protection locked="0"/>
    </xf>
    <xf numFmtId="0" fontId="2" fillId="2" borderId="13" xfId="0" applyFont="1" applyFill="1" applyBorder="1" applyAlignment="1" applyProtection="1">
      <alignment vertical="center"/>
      <protection locked="0"/>
    </xf>
    <xf numFmtId="164" fontId="3" fillId="3" borderId="13" xfId="0" applyNumberFormat="1" applyFont="1" applyFill="1" applyBorder="1" applyAlignment="1" applyProtection="1">
      <alignment horizontal="center" vertical="center"/>
      <protection locked="0"/>
    </xf>
    <xf numFmtId="0" fontId="3" fillId="0" borderId="6" xfId="0" applyFont="1" applyBorder="1" applyAlignment="1" applyProtection="1">
      <alignment horizontal="center" vertical="center"/>
      <protection locked="0"/>
    </xf>
    <xf numFmtId="164" fontId="3" fillId="3" borderId="6" xfId="0" applyNumberFormat="1" applyFont="1" applyFill="1" applyBorder="1" applyAlignment="1" applyProtection="1">
      <alignment horizontal="center" vertical="center"/>
      <protection locked="0"/>
    </xf>
    <xf numFmtId="164" fontId="2" fillId="2" borderId="10" xfId="0" applyNumberFormat="1" applyFont="1" applyFill="1" applyBorder="1" applyAlignment="1" applyProtection="1">
      <alignment vertical="center"/>
      <protection locked="0"/>
    </xf>
    <xf numFmtId="4" fontId="1" fillId="0" borderId="0" xfId="0" applyNumberFormat="1" applyFont="1" applyProtection="1">
      <protection locked="0"/>
    </xf>
    <xf numFmtId="164" fontId="3" fillId="0" borderId="6" xfId="0" applyNumberFormat="1" applyFont="1" applyBorder="1" applyAlignment="1" applyProtection="1">
      <alignment horizontal="center" vertical="center"/>
      <protection locked="0"/>
    </xf>
    <xf numFmtId="164" fontId="6" fillId="0" borderId="0" xfId="0" applyNumberFormat="1" applyFont="1" applyAlignment="1" applyProtection="1">
      <alignment horizontal="center"/>
      <protection locked="0"/>
    </xf>
    <xf numFmtId="0" fontId="3" fillId="0" borderId="6" xfId="0" applyNumberFormat="1" applyFont="1" applyBorder="1" applyAlignment="1" applyProtection="1">
      <alignment horizontal="center" vertical="center"/>
    </xf>
    <xf numFmtId="0" fontId="3" fillId="0" borderId="6" xfId="0" applyFont="1" applyBorder="1" applyAlignment="1" applyProtection="1">
      <alignment horizontal="center" vertical="center"/>
    </xf>
    <xf numFmtId="16" fontId="3" fillId="0" borderId="15" xfId="0" applyNumberFormat="1" applyFont="1" applyBorder="1" applyAlignment="1" applyProtection="1">
      <alignment horizontal="center" vertical="center"/>
    </xf>
    <xf numFmtId="0" fontId="3" fillId="0" borderId="13" xfId="0" applyFont="1" applyBorder="1" applyAlignment="1" applyProtection="1">
      <alignment horizontal="center" vertical="center"/>
    </xf>
    <xf numFmtId="16" fontId="3" fillId="0" borderId="16" xfId="0" applyNumberFormat="1" applyFont="1" applyBorder="1" applyAlignment="1" applyProtection="1">
      <alignment horizontal="center" vertical="center"/>
    </xf>
    <xf numFmtId="0" fontId="3" fillId="0" borderId="16" xfId="0" applyFont="1" applyBorder="1" applyAlignment="1" applyProtection="1">
      <alignment horizontal="center" vertical="center"/>
    </xf>
    <xf numFmtId="164" fontId="2" fillId="5" borderId="1" xfId="0" applyNumberFormat="1" applyFont="1" applyFill="1" applyBorder="1" applyAlignment="1" applyProtection="1">
      <alignment horizontal="center" vertical="center" wrapText="1"/>
      <protection locked="0"/>
    </xf>
    <xf numFmtId="164" fontId="2" fillId="5" borderId="2" xfId="0" applyNumberFormat="1" applyFont="1" applyFill="1" applyBorder="1" applyAlignment="1" applyProtection="1">
      <alignment horizontal="center" vertical="center" wrapText="1"/>
      <protection locked="0"/>
    </xf>
    <xf numFmtId="164" fontId="2" fillId="4" borderId="1" xfId="0" applyNumberFormat="1" applyFont="1" applyFill="1" applyBorder="1" applyAlignment="1" applyProtection="1">
      <alignment horizontal="center" vertical="center" wrapText="1"/>
      <protection locked="0"/>
    </xf>
    <xf numFmtId="164" fontId="2" fillId="4" borderId="2" xfId="0" applyNumberFormat="1" applyFont="1" applyFill="1" applyBorder="1" applyAlignment="1" applyProtection="1">
      <alignment horizontal="center" vertical="center" wrapText="1"/>
      <protection locked="0"/>
    </xf>
    <xf numFmtId="164" fontId="2" fillId="6" borderId="1" xfId="0" applyNumberFormat="1" applyFont="1" applyFill="1" applyBorder="1" applyAlignment="1" applyProtection="1">
      <alignment horizontal="center" vertical="center" wrapText="1"/>
      <protection locked="0"/>
    </xf>
    <xf numFmtId="164" fontId="2" fillId="6" borderId="2" xfId="0" applyNumberFormat="1" applyFont="1" applyFill="1" applyBorder="1" applyAlignment="1" applyProtection="1">
      <alignment horizontal="center" vertical="center" wrapText="1"/>
      <protection locked="0"/>
    </xf>
    <xf numFmtId="0" fontId="2" fillId="5" borderId="1" xfId="0" applyFont="1" applyFill="1" applyBorder="1" applyAlignment="1" applyProtection="1">
      <alignment horizontal="center" vertical="center" wrapText="1"/>
      <protection locked="0"/>
    </xf>
    <xf numFmtId="0" fontId="2" fillId="5" borderId="2" xfId="0" applyFont="1" applyFill="1" applyBorder="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4"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4" fillId="3" borderId="5" xfId="0" applyFont="1" applyFill="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2" fillId="4" borderId="2"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center" vertical="center" wrapText="1"/>
      <protection locked="0"/>
    </xf>
    <xf numFmtId="0" fontId="2" fillId="6" borderId="2" xfId="0" applyFont="1" applyFill="1" applyBorder="1" applyAlignment="1" applyProtection="1">
      <alignment horizontal="center" vertical="center" wrapText="1"/>
      <protection locked="0"/>
    </xf>
    <xf numFmtId="0" fontId="2" fillId="2" borderId="9" xfId="0" applyFont="1" applyFill="1" applyBorder="1" applyAlignment="1" applyProtection="1">
      <alignment horizontal="left" vertical="center"/>
      <protection locked="0"/>
    </xf>
    <xf numFmtId="0" fontId="2" fillId="2" borderId="10" xfId="0" applyFont="1" applyFill="1" applyBorder="1" applyAlignment="1" applyProtection="1">
      <alignment horizontal="left" vertical="center"/>
      <protection locked="0"/>
    </xf>
    <xf numFmtId="0" fontId="6" fillId="0" borderId="14" xfId="0" applyFont="1" applyBorder="1" applyAlignment="1" applyProtection="1">
      <alignment horizontal="left" vertical="top" wrapText="1"/>
      <protection locked="0"/>
    </xf>
    <xf numFmtId="0" fontId="3" fillId="0" borderId="9" xfId="0" applyFont="1" applyBorder="1" applyAlignment="1" applyProtection="1">
      <alignment horizontal="left" vertical="center"/>
    </xf>
    <xf numFmtId="0" fontId="3" fillId="0" borderId="13" xfId="0" applyFont="1" applyBorder="1" applyAlignment="1" applyProtection="1">
      <alignment horizontal="left" vertical="center"/>
    </xf>
    <xf numFmtId="0" fontId="3" fillId="0" borderId="9" xfId="0" applyFont="1" applyBorder="1" applyAlignment="1" applyProtection="1">
      <alignment horizontal="left" vertical="center" wrapText="1"/>
    </xf>
    <xf numFmtId="0" fontId="3" fillId="0" borderId="13" xfId="0" applyFont="1" applyBorder="1" applyAlignment="1" applyProtection="1">
      <alignment horizontal="left" vertical="center" wrapText="1"/>
    </xf>
    <xf numFmtId="0" fontId="2" fillId="2" borderId="7"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2" borderId="8" xfId="0" applyFont="1" applyFill="1" applyBorder="1" applyAlignment="1" applyProtection="1">
      <alignment horizontal="center" vertical="center" wrapText="1"/>
      <protection locked="0"/>
    </xf>
    <xf numFmtId="0" fontId="2" fillId="2" borderId="6" xfId="0" applyFont="1" applyFill="1" applyBorder="1" applyAlignment="1" applyProtection="1">
      <alignment horizontal="center" vertical="center" wrapText="1"/>
      <protection locked="0"/>
    </xf>
    <xf numFmtId="0" fontId="1" fillId="0" borderId="10" xfId="0" applyFont="1"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64"/>
  <sheetViews>
    <sheetView tabSelected="1" zoomScaleNormal="100" workbookViewId="0">
      <selection activeCell="L20" sqref="L20"/>
    </sheetView>
  </sheetViews>
  <sheetFormatPr baseColWidth="10" defaultColWidth="11.44140625" defaultRowHeight="13.8" x14ac:dyDescent="0.25"/>
  <cols>
    <col min="1" max="1" width="6.33203125" style="8" customWidth="1"/>
    <col min="2" max="3" width="59.109375" style="8" customWidth="1"/>
    <col min="4" max="4" width="17.33203125" style="8" customWidth="1"/>
    <col min="5" max="5" width="14.109375" style="8" customWidth="1"/>
    <col min="6" max="6" width="17.44140625" style="8" customWidth="1"/>
    <col min="7" max="7" width="15.77734375" style="8" customWidth="1"/>
    <col min="8" max="8" width="14.109375" style="8" customWidth="1"/>
    <col min="9" max="9" width="15.6640625" style="8" customWidth="1"/>
    <col min="10" max="11" width="14.109375" style="8" customWidth="1"/>
    <col min="12" max="12" width="17" style="8" customWidth="1"/>
    <col min="13" max="13" width="24.21875" style="19" bestFit="1" customWidth="1"/>
    <col min="14" max="14" width="18.6640625" style="19" bestFit="1" customWidth="1"/>
    <col min="15" max="15" width="21.33203125" style="8" bestFit="1" customWidth="1"/>
    <col min="16" max="21" width="11.44140625" style="8"/>
    <col min="22" max="16384" width="11.44140625" style="1"/>
  </cols>
  <sheetData>
    <row r="1" spans="1:21" s="3" customFormat="1" ht="20.25" customHeight="1" x14ac:dyDescent="0.3">
      <c r="A1" s="17"/>
      <c r="B1" s="46" t="s">
        <v>3</v>
      </c>
      <c r="C1" s="47"/>
      <c r="D1" s="47"/>
      <c r="E1" s="47"/>
      <c r="F1" s="47"/>
      <c r="G1" s="47"/>
      <c r="H1" s="47"/>
      <c r="I1" s="47"/>
      <c r="J1" s="47"/>
      <c r="K1" s="47"/>
      <c r="L1" s="47"/>
      <c r="M1" s="47"/>
      <c r="N1" s="48"/>
      <c r="O1" s="17"/>
      <c r="P1" s="17"/>
      <c r="Q1" s="17"/>
      <c r="R1" s="17"/>
      <c r="S1" s="17"/>
      <c r="T1" s="17"/>
      <c r="U1" s="17"/>
    </row>
    <row r="2" spans="1:21" s="2" customFormat="1" ht="19.5" customHeight="1" thickBot="1" x14ac:dyDescent="0.3">
      <c r="A2" s="18"/>
      <c r="B2" s="49"/>
      <c r="C2" s="50"/>
      <c r="D2" s="50"/>
      <c r="E2" s="50"/>
      <c r="F2" s="50"/>
      <c r="G2" s="50"/>
      <c r="H2" s="50"/>
      <c r="I2" s="50"/>
      <c r="J2" s="50"/>
      <c r="K2" s="50"/>
      <c r="L2" s="50"/>
      <c r="M2" s="50"/>
      <c r="N2" s="51"/>
      <c r="O2" s="18"/>
      <c r="P2" s="18"/>
      <c r="Q2" s="18"/>
      <c r="R2" s="18"/>
      <c r="S2" s="18"/>
      <c r="T2" s="18"/>
      <c r="U2" s="18"/>
    </row>
    <row r="3" spans="1:21" ht="14.4" thickBot="1" x14ac:dyDescent="0.3">
      <c r="D3" s="67"/>
      <c r="E3" s="67"/>
      <c r="F3" s="67"/>
      <c r="G3" s="67"/>
      <c r="H3" s="67"/>
      <c r="I3" s="67"/>
      <c r="J3" s="67"/>
      <c r="K3" s="67"/>
      <c r="L3" s="67"/>
    </row>
    <row r="4" spans="1:21" ht="13.95" customHeight="1" x14ac:dyDescent="0.25">
      <c r="B4" s="63" t="s">
        <v>0</v>
      </c>
      <c r="C4" s="64"/>
      <c r="D4" s="44" t="s">
        <v>85</v>
      </c>
      <c r="E4" s="44" t="s">
        <v>62</v>
      </c>
      <c r="F4" s="44" t="s">
        <v>84</v>
      </c>
      <c r="G4" s="52" t="s">
        <v>90</v>
      </c>
      <c r="H4" s="52" t="s">
        <v>91</v>
      </c>
      <c r="I4" s="52" t="s">
        <v>92</v>
      </c>
      <c r="J4" s="54" t="s">
        <v>94</v>
      </c>
      <c r="K4" s="54" t="s">
        <v>95</v>
      </c>
      <c r="L4" s="54" t="s">
        <v>96</v>
      </c>
      <c r="M4" s="6" t="s">
        <v>1</v>
      </c>
      <c r="N4" s="7" t="s">
        <v>2</v>
      </c>
    </row>
    <row r="5" spans="1:21" ht="31.2" customHeight="1" thickBot="1" x14ac:dyDescent="0.3">
      <c r="B5" s="65"/>
      <c r="C5" s="66"/>
      <c r="D5" s="45"/>
      <c r="E5" s="45"/>
      <c r="F5" s="45"/>
      <c r="G5" s="53"/>
      <c r="H5" s="53"/>
      <c r="I5" s="53"/>
      <c r="J5" s="55"/>
      <c r="K5" s="55"/>
      <c r="L5" s="55"/>
      <c r="M5" s="20" t="s">
        <v>59</v>
      </c>
      <c r="N5" s="21" t="s">
        <v>19</v>
      </c>
    </row>
    <row r="6" spans="1:21" ht="15.75" customHeight="1" thickBot="1" x14ac:dyDescent="0.3">
      <c r="B6" s="22" t="s">
        <v>48</v>
      </c>
      <c r="C6" s="23"/>
      <c r="D6" s="23"/>
      <c r="E6" s="23"/>
      <c r="F6" s="23"/>
      <c r="G6" s="23"/>
      <c r="H6" s="23"/>
      <c r="I6" s="23"/>
      <c r="J6" s="23"/>
      <c r="K6" s="23"/>
      <c r="L6" s="23"/>
      <c r="M6" s="23"/>
      <c r="N6" s="24"/>
    </row>
    <row r="7" spans="1:21" ht="14.4" thickBot="1" x14ac:dyDescent="0.3">
      <c r="B7" s="61" t="s">
        <v>4</v>
      </c>
      <c r="C7" s="62"/>
      <c r="D7" s="34" t="s">
        <v>63</v>
      </c>
      <c r="E7" s="35">
        <v>1</v>
      </c>
      <c r="F7" s="25">
        <v>0</v>
      </c>
      <c r="G7" s="33" t="s">
        <v>93</v>
      </c>
      <c r="H7" s="33">
        <v>7</v>
      </c>
      <c r="I7" s="27">
        <v>0</v>
      </c>
      <c r="J7" s="32" t="s">
        <v>120</v>
      </c>
      <c r="K7" s="33">
        <v>15</v>
      </c>
      <c r="L7" s="27">
        <v>0</v>
      </c>
      <c r="M7" s="11">
        <v>150</v>
      </c>
      <c r="N7" s="11">
        <f t="shared" ref="N7:N16" si="0">K7*M7</f>
        <v>2250</v>
      </c>
    </row>
    <row r="8" spans="1:21" ht="14.4" thickBot="1" x14ac:dyDescent="0.3">
      <c r="B8" s="61" t="s">
        <v>5</v>
      </c>
      <c r="C8" s="62"/>
      <c r="D8" s="36" t="s">
        <v>63</v>
      </c>
      <c r="E8" s="33">
        <v>1</v>
      </c>
      <c r="F8" s="27">
        <v>0</v>
      </c>
      <c r="G8" s="33" t="s">
        <v>93</v>
      </c>
      <c r="H8" s="33">
        <v>7</v>
      </c>
      <c r="I8" s="27">
        <v>0</v>
      </c>
      <c r="J8" s="33" t="s">
        <v>120</v>
      </c>
      <c r="K8" s="33">
        <v>15</v>
      </c>
      <c r="L8" s="27">
        <v>0</v>
      </c>
      <c r="M8" s="11">
        <v>175</v>
      </c>
      <c r="N8" s="11">
        <f t="shared" si="0"/>
        <v>2625</v>
      </c>
    </row>
    <row r="9" spans="1:21" ht="14.4" thickBot="1" x14ac:dyDescent="0.3">
      <c r="B9" s="61" t="s">
        <v>6</v>
      </c>
      <c r="C9" s="62"/>
      <c r="D9" s="36" t="s">
        <v>63</v>
      </c>
      <c r="E9" s="33">
        <v>1</v>
      </c>
      <c r="F9" s="27">
        <v>0</v>
      </c>
      <c r="G9" s="33" t="s">
        <v>93</v>
      </c>
      <c r="H9" s="33">
        <v>7</v>
      </c>
      <c r="I9" s="27">
        <v>0</v>
      </c>
      <c r="J9" s="33" t="s">
        <v>121</v>
      </c>
      <c r="K9" s="33">
        <v>10</v>
      </c>
      <c r="L9" s="27">
        <v>0</v>
      </c>
      <c r="M9" s="11">
        <v>0.6</v>
      </c>
      <c r="N9" s="11">
        <f t="shared" si="0"/>
        <v>6</v>
      </c>
    </row>
    <row r="10" spans="1:21" ht="14.25" customHeight="1" thickBot="1" x14ac:dyDescent="0.3">
      <c r="B10" s="61" t="s">
        <v>7</v>
      </c>
      <c r="C10" s="62"/>
      <c r="D10" s="36" t="s">
        <v>63</v>
      </c>
      <c r="E10" s="33">
        <v>1</v>
      </c>
      <c r="F10" s="27">
        <v>0</v>
      </c>
      <c r="G10" s="33" t="s">
        <v>93</v>
      </c>
      <c r="H10" s="33">
        <v>7</v>
      </c>
      <c r="I10" s="27">
        <v>0</v>
      </c>
      <c r="J10" s="33" t="s">
        <v>121</v>
      </c>
      <c r="K10" s="33">
        <v>10</v>
      </c>
      <c r="L10" s="27">
        <v>0</v>
      </c>
      <c r="M10" s="12">
        <v>0.6</v>
      </c>
      <c r="N10" s="11">
        <f t="shared" si="0"/>
        <v>6</v>
      </c>
    </row>
    <row r="11" spans="1:21" ht="15" customHeight="1" thickBot="1" x14ac:dyDescent="0.3">
      <c r="B11" s="61" t="s">
        <v>8</v>
      </c>
      <c r="C11" s="62"/>
      <c r="D11" s="36" t="s">
        <v>65</v>
      </c>
      <c r="E11" s="33">
        <v>1</v>
      </c>
      <c r="F11" s="27">
        <v>0</v>
      </c>
      <c r="G11" s="33" t="s">
        <v>97</v>
      </c>
      <c r="H11" s="33">
        <v>250</v>
      </c>
      <c r="I11" s="27">
        <v>0</v>
      </c>
      <c r="J11" s="33" t="s">
        <v>122</v>
      </c>
      <c r="K11" s="33">
        <v>510</v>
      </c>
      <c r="L11" s="27">
        <v>0</v>
      </c>
      <c r="M11" s="11">
        <v>0.6</v>
      </c>
      <c r="N11" s="11">
        <f t="shared" si="0"/>
        <v>306</v>
      </c>
    </row>
    <row r="12" spans="1:21" ht="14.4" thickBot="1" x14ac:dyDescent="0.3">
      <c r="B12" s="61" t="s">
        <v>9</v>
      </c>
      <c r="C12" s="62"/>
      <c r="D12" s="36" t="s">
        <v>66</v>
      </c>
      <c r="E12" s="33">
        <v>1</v>
      </c>
      <c r="F12" s="27">
        <v>0</v>
      </c>
      <c r="G12" s="33" t="s">
        <v>98</v>
      </c>
      <c r="H12" s="33">
        <v>5</v>
      </c>
      <c r="I12" s="27">
        <v>0</v>
      </c>
      <c r="J12" s="33" t="s">
        <v>121</v>
      </c>
      <c r="K12" s="33">
        <v>10</v>
      </c>
      <c r="L12" s="27">
        <v>0</v>
      </c>
      <c r="M12" s="11">
        <v>1</v>
      </c>
      <c r="N12" s="11">
        <f t="shared" si="0"/>
        <v>10</v>
      </c>
    </row>
    <row r="13" spans="1:21" ht="14.4" thickBot="1" x14ac:dyDescent="0.3">
      <c r="B13" s="61" t="s">
        <v>10</v>
      </c>
      <c r="C13" s="62"/>
      <c r="D13" s="36" t="s">
        <v>67</v>
      </c>
      <c r="E13" s="33">
        <v>1</v>
      </c>
      <c r="F13" s="27">
        <v>0</v>
      </c>
      <c r="G13" s="33" t="s">
        <v>99</v>
      </c>
      <c r="H13" s="33">
        <v>100</v>
      </c>
      <c r="I13" s="27">
        <v>0</v>
      </c>
      <c r="J13" s="33" t="s">
        <v>123</v>
      </c>
      <c r="K13" s="33">
        <v>200</v>
      </c>
      <c r="L13" s="27">
        <v>0</v>
      </c>
      <c r="M13" s="11">
        <v>0.6</v>
      </c>
      <c r="N13" s="11">
        <f t="shared" si="0"/>
        <v>120</v>
      </c>
    </row>
    <row r="14" spans="1:21" ht="14.4" thickBot="1" x14ac:dyDescent="0.3">
      <c r="B14" s="61" t="s">
        <v>11</v>
      </c>
      <c r="C14" s="62"/>
      <c r="D14" s="36" t="s">
        <v>68</v>
      </c>
      <c r="E14" s="33">
        <v>1</v>
      </c>
      <c r="F14" s="27">
        <v>0</v>
      </c>
      <c r="G14" s="33" t="s">
        <v>100</v>
      </c>
      <c r="H14" s="33">
        <v>12</v>
      </c>
      <c r="I14" s="27">
        <v>0</v>
      </c>
      <c r="J14" s="33" t="s">
        <v>117</v>
      </c>
      <c r="K14" s="33">
        <v>25</v>
      </c>
      <c r="L14" s="27">
        <v>0</v>
      </c>
      <c r="M14" s="11">
        <v>1</v>
      </c>
      <c r="N14" s="11">
        <f t="shared" si="0"/>
        <v>25</v>
      </c>
    </row>
    <row r="15" spans="1:21" ht="28.5" customHeight="1" thickBot="1" x14ac:dyDescent="0.3">
      <c r="B15" s="61" t="s">
        <v>58</v>
      </c>
      <c r="C15" s="62"/>
      <c r="D15" s="37" t="s">
        <v>64</v>
      </c>
      <c r="E15" s="33">
        <v>200</v>
      </c>
      <c r="F15" s="27">
        <v>0</v>
      </c>
      <c r="G15" s="33" t="s">
        <v>101</v>
      </c>
      <c r="H15" s="33">
        <v>400</v>
      </c>
      <c r="I15" s="27">
        <v>0</v>
      </c>
      <c r="J15" s="33" t="s">
        <v>124</v>
      </c>
      <c r="K15" s="33">
        <v>600</v>
      </c>
      <c r="L15" s="27">
        <v>0</v>
      </c>
      <c r="M15" s="11">
        <v>1.5</v>
      </c>
      <c r="N15" s="11">
        <f t="shared" si="0"/>
        <v>900</v>
      </c>
    </row>
    <row r="16" spans="1:21" ht="14.4" thickBot="1" x14ac:dyDescent="0.3">
      <c r="B16" s="61" t="s">
        <v>12</v>
      </c>
      <c r="C16" s="62"/>
      <c r="D16" s="37" t="s">
        <v>69</v>
      </c>
      <c r="E16" s="33">
        <v>2</v>
      </c>
      <c r="F16" s="27">
        <v>0</v>
      </c>
      <c r="G16" s="33" t="s">
        <v>102</v>
      </c>
      <c r="H16" s="33">
        <v>4</v>
      </c>
      <c r="I16" s="27">
        <v>0</v>
      </c>
      <c r="J16" s="33" t="s">
        <v>124</v>
      </c>
      <c r="K16" s="33">
        <v>6</v>
      </c>
      <c r="L16" s="27">
        <v>0</v>
      </c>
      <c r="M16" s="11">
        <v>1500</v>
      </c>
      <c r="N16" s="11">
        <f t="shared" si="0"/>
        <v>9000</v>
      </c>
    </row>
    <row r="17" spans="2:14" ht="14.4" thickBot="1" x14ac:dyDescent="0.3">
      <c r="B17" s="22" t="s">
        <v>49</v>
      </c>
      <c r="C17" s="23"/>
      <c r="D17" s="23"/>
      <c r="E17" s="23"/>
      <c r="F17" s="28"/>
      <c r="G17" s="23"/>
      <c r="H17" s="23"/>
      <c r="I17" s="23"/>
      <c r="J17" s="23"/>
      <c r="K17" s="23"/>
      <c r="L17" s="23"/>
      <c r="M17" s="23"/>
      <c r="N17" s="24"/>
    </row>
    <row r="18" spans="2:14" ht="30.75" customHeight="1" thickBot="1" x14ac:dyDescent="0.3">
      <c r="B18" s="61" t="s">
        <v>13</v>
      </c>
      <c r="C18" s="62"/>
      <c r="D18" s="33" t="s">
        <v>70</v>
      </c>
      <c r="E18" s="33">
        <v>40</v>
      </c>
      <c r="F18" s="27">
        <v>0</v>
      </c>
      <c r="G18" s="33" t="s">
        <v>103</v>
      </c>
      <c r="H18" s="33">
        <v>100</v>
      </c>
      <c r="I18" s="27">
        <v>0</v>
      </c>
      <c r="J18" s="33" t="s">
        <v>125</v>
      </c>
      <c r="K18" s="33">
        <v>160</v>
      </c>
      <c r="L18" s="27">
        <v>0</v>
      </c>
      <c r="M18" s="11">
        <v>5.5</v>
      </c>
      <c r="N18" s="11">
        <f>K18*M18</f>
        <v>880</v>
      </c>
    </row>
    <row r="19" spans="2:14" ht="27" customHeight="1" thickBot="1" x14ac:dyDescent="0.3">
      <c r="B19" s="61" t="s">
        <v>15</v>
      </c>
      <c r="C19" s="62"/>
      <c r="D19" s="33" t="s">
        <v>71</v>
      </c>
      <c r="E19" s="33">
        <v>1</v>
      </c>
      <c r="F19" s="27">
        <v>0</v>
      </c>
      <c r="G19" s="33" t="s">
        <v>104</v>
      </c>
      <c r="H19" s="33">
        <v>40</v>
      </c>
      <c r="I19" s="27">
        <v>0</v>
      </c>
      <c r="J19" s="33" t="s">
        <v>126</v>
      </c>
      <c r="K19" s="33">
        <v>80</v>
      </c>
      <c r="L19" s="27">
        <v>0</v>
      </c>
      <c r="M19" s="11">
        <v>3.3250000000000002</v>
      </c>
      <c r="N19" s="11">
        <f>K19*M19</f>
        <v>266</v>
      </c>
    </row>
    <row r="20" spans="2:14" ht="23.25" customHeight="1" thickBot="1" x14ac:dyDescent="0.3">
      <c r="B20" s="61" t="s">
        <v>14</v>
      </c>
      <c r="C20" s="62"/>
      <c r="D20" s="33" t="s">
        <v>67</v>
      </c>
      <c r="E20" s="33">
        <v>1</v>
      </c>
      <c r="F20" s="27">
        <v>0</v>
      </c>
      <c r="G20" s="33" t="s">
        <v>83</v>
      </c>
      <c r="H20" s="33">
        <v>10</v>
      </c>
      <c r="I20" s="27">
        <v>0</v>
      </c>
      <c r="J20" s="33" t="s">
        <v>127</v>
      </c>
      <c r="K20" s="33">
        <v>20</v>
      </c>
      <c r="L20" s="27">
        <v>0</v>
      </c>
      <c r="M20" s="11">
        <v>82.6</v>
      </c>
      <c r="N20" s="11">
        <f>K20*M20</f>
        <v>1652</v>
      </c>
    </row>
    <row r="21" spans="2:14" ht="14.4" thickBot="1" x14ac:dyDescent="0.3">
      <c r="B21" s="22" t="s">
        <v>50</v>
      </c>
      <c r="C21" s="23"/>
      <c r="D21" s="23"/>
      <c r="E21" s="23"/>
      <c r="F21" s="28"/>
      <c r="G21" s="23"/>
      <c r="H21" s="23"/>
      <c r="I21" s="23"/>
      <c r="J21" s="23"/>
      <c r="K21" s="23"/>
      <c r="L21" s="23"/>
      <c r="M21" s="23"/>
      <c r="N21" s="24"/>
    </row>
    <row r="22" spans="2:14" ht="14.4" thickBot="1" x14ac:dyDescent="0.3">
      <c r="B22" s="59" t="s">
        <v>16</v>
      </c>
      <c r="C22" s="60"/>
      <c r="D22" s="33" t="s">
        <v>72</v>
      </c>
      <c r="E22" s="33">
        <v>1</v>
      </c>
      <c r="F22" s="27">
        <v>0</v>
      </c>
      <c r="G22" s="33" t="s">
        <v>105</v>
      </c>
      <c r="H22" s="33">
        <v>4</v>
      </c>
      <c r="I22" s="27">
        <v>0</v>
      </c>
      <c r="J22" s="33" t="s">
        <v>128</v>
      </c>
      <c r="K22" s="33">
        <v>8</v>
      </c>
      <c r="L22" s="27">
        <v>0</v>
      </c>
      <c r="M22" s="11">
        <v>27</v>
      </c>
      <c r="N22" s="11">
        <f>K22*M22</f>
        <v>216</v>
      </c>
    </row>
    <row r="23" spans="2:14" ht="14.4" thickBot="1" x14ac:dyDescent="0.3">
      <c r="B23" s="59" t="s">
        <v>17</v>
      </c>
      <c r="C23" s="60"/>
      <c r="D23" s="33" t="s">
        <v>72</v>
      </c>
      <c r="E23" s="33">
        <v>1</v>
      </c>
      <c r="F23" s="27">
        <v>0</v>
      </c>
      <c r="G23" s="33" t="s">
        <v>105</v>
      </c>
      <c r="H23" s="33">
        <v>4</v>
      </c>
      <c r="I23" s="27">
        <v>0</v>
      </c>
      <c r="J23" s="33" t="s">
        <v>128</v>
      </c>
      <c r="K23" s="33">
        <v>8</v>
      </c>
      <c r="L23" s="27">
        <v>0</v>
      </c>
      <c r="M23" s="11">
        <v>55</v>
      </c>
      <c r="N23" s="11">
        <f>K23*M23</f>
        <v>440</v>
      </c>
    </row>
    <row r="24" spans="2:14" ht="14.4" thickBot="1" x14ac:dyDescent="0.3">
      <c r="B24" s="59" t="s">
        <v>18</v>
      </c>
      <c r="C24" s="60"/>
      <c r="D24" s="33" t="s">
        <v>72</v>
      </c>
      <c r="E24" s="33">
        <v>1</v>
      </c>
      <c r="F24" s="27">
        <v>0</v>
      </c>
      <c r="G24" s="33" t="s">
        <v>105</v>
      </c>
      <c r="H24" s="33">
        <v>4</v>
      </c>
      <c r="I24" s="27">
        <v>0</v>
      </c>
      <c r="J24" s="33" t="s">
        <v>128</v>
      </c>
      <c r="K24" s="33">
        <v>8</v>
      </c>
      <c r="L24" s="27">
        <v>0</v>
      </c>
      <c r="M24" s="11">
        <v>55</v>
      </c>
      <c r="N24" s="11">
        <f>K24*M24</f>
        <v>440</v>
      </c>
    </row>
    <row r="25" spans="2:14" ht="15.75" customHeight="1" thickBot="1" x14ac:dyDescent="0.3">
      <c r="B25" s="22" t="s">
        <v>51</v>
      </c>
      <c r="C25" s="23"/>
      <c r="D25" s="23"/>
      <c r="E25" s="23"/>
      <c r="F25" s="28"/>
      <c r="G25" s="23"/>
      <c r="H25" s="23"/>
      <c r="I25" s="23"/>
      <c r="J25" s="23"/>
      <c r="K25" s="23"/>
      <c r="L25" s="23"/>
      <c r="M25" s="23"/>
      <c r="N25" s="24"/>
    </row>
    <row r="26" spans="2:14" ht="14.4" thickBot="1" x14ac:dyDescent="0.3">
      <c r="B26" s="59" t="s">
        <v>20</v>
      </c>
      <c r="C26" s="60"/>
      <c r="D26" s="33" t="s">
        <v>140</v>
      </c>
      <c r="E26" s="33">
        <v>25</v>
      </c>
      <c r="F26" s="27">
        <v>0</v>
      </c>
      <c r="G26" s="33" t="s">
        <v>106</v>
      </c>
      <c r="H26" s="33">
        <v>75</v>
      </c>
      <c r="I26" s="27">
        <v>0</v>
      </c>
      <c r="J26" s="33" t="s">
        <v>129</v>
      </c>
      <c r="K26" s="33">
        <v>125</v>
      </c>
      <c r="L26" s="27">
        <v>0</v>
      </c>
      <c r="M26" s="11">
        <v>12</v>
      </c>
      <c r="N26" s="11">
        <f>K26*M26</f>
        <v>1500</v>
      </c>
    </row>
    <row r="27" spans="2:14" ht="14.4" thickBot="1" x14ac:dyDescent="0.3">
      <c r="B27" s="59" t="s">
        <v>21</v>
      </c>
      <c r="C27" s="60"/>
      <c r="D27" s="33" t="s">
        <v>73</v>
      </c>
      <c r="E27" s="33">
        <v>100</v>
      </c>
      <c r="F27" s="27">
        <v>0</v>
      </c>
      <c r="G27" s="33" t="s">
        <v>107</v>
      </c>
      <c r="H27" s="33">
        <v>150</v>
      </c>
      <c r="I27" s="27">
        <v>0</v>
      </c>
      <c r="J27" s="33" t="s">
        <v>123</v>
      </c>
      <c r="K27" s="33">
        <v>200</v>
      </c>
      <c r="L27" s="27">
        <v>0</v>
      </c>
      <c r="M27" s="11">
        <v>9</v>
      </c>
      <c r="N27" s="11">
        <f>K27*M27</f>
        <v>1800</v>
      </c>
    </row>
    <row r="28" spans="2:14" ht="14.4" thickBot="1" x14ac:dyDescent="0.3">
      <c r="B28" s="59" t="s">
        <v>22</v>
      </c>
      <c r="C28" s="60"/>
      <c r="D28" s="33" t="s">
        <v>74</v>
      </c>
      <c r="E28" s="33">
        <v>25</v>
      </c>
      <c r="F28" s="27">
        <v>0</v>
      </c>
      <c r="G28" s="33" t="s">
        <v>108</v>
      </c>
      <c r="H28" s="33">
        <v>1000</v>
      </c>
      <c r="I28" s="27">
        <v>0</v>
      </c>
      <c r="J28" s="33" t="s">
        <v>130</v>
      </c>
      <c r="K28" s="33">
        <v>2000</v>
      </c>
      <c r="L28" s="27">
        <v>0</v>
      </c>
      <c r="M28" s="11">
        <v>0.36</v>
      </c>
      <c r="N28" s="11">
        <f>K28*M28</f>
        <v>720</v>
      </c>
    </row>
    <row r="29" spans="2:14" ht="14.4" thickBot="1" x14ac:dyDescent="0.3">
      <c r="B29" s="59" t="s">
        <v>23</v>
      </c>
      <c r="C29" s="60"/>
      <c r="D29" s="33" t="s">
        <v>74</v>
      </c>
      <c r="E29" s="33">
        <v>25</v>
      </c>
      <c r="F29" s="27">
        <v>0</v>
      </c>
      <c r="G29" s="33" t="s">
        <v>108</v>
      </c>
      <c r="H29" s="33">
        <v>1000</v>
      </c>
      <c r="I29" s="27">
        <v>0</v>
      </c>
      <c r="J29" s="33" t="s">
        <v>130</v>
      </c>
      <c r="K29" s="33">
        <v>2000</v>
      </c>
      <c r="L29" s="27">
        <v>0</v>
      </c>
      <c r="M29" s="11">
        <v>0.36</v>
      </c>
      <c r="N29" s="11">
        <f>K29*M29</f>
        <v>720</v>
      </c>
    </row>
    <row r="30" spans="2:14" ht="14.4" thickBot="1" x14ac:dyDescent="0.3">
      <c r="B30" s="22" t="s">
        <v>52</v>
      </c>
      <c r="C30" s="23"/>
      <c r="D30" s="23"/>
      <c r="E30" s="23"/>
      <c r="F30" s="28"/>
      <c r="G30" s="23"/>
      <c r="H30" s="23"/>
      <c r="I30" s="23"/>
      <c r="J30" s="23"/>
      <c r="K30" s="23"/>
      <c r="L30" s="23"/>
      <c r="M30" s="23"/>
      <c r="N30" s="24"/>
    </row>
    <row r="31" spans="2:14" ht="14.4" thickBot="1" x14ac:dyDescent="0.3">
      <c r="B31" s="59" t="s">
        <v>24</v>
      </c>
      <c r="C31" s="60"/>
      <c r="D31" s="33" t="s">
        <v>75</v>
      </c>
      <c r="E31" s="33">
        <v>7000</v>
      </c>
      <c r="F31" s="27">
        <v>0</v>
      </c>
      <c r="G31" s="33" t="s">
        <v>109</v>
      </c>
      <c r="H31" s="33">
        <v>14000</v>
      </c>
      <c r="I31" s="27">
        <v>0</v>
      </c>
      <c r="J31" s="33" t="s">
        <v>131</v>
      </c>
      <c r="K31" s="33">
        <v>28000</v>
      </c>
      <c r="L31" s="27">
        <v>0</v>
      </c>
      <c r="M31" s="11">
        <v>7.2100000000000011E-2</v>
      </c>
      <c r="N31" s="11">
        <f>K31*M31</f>
        <v>2018.8000000000004</v>
      </c>
    </row>
    <row r="32" spans="2:14" ht="14.4" thickBot="1" x14ac:dyDescent="0.3">
      <c r="B32" s="59" t="s">
        <v>25</v>
      </c>
      <c r="C32" s="60"/>
      <c r="D32" s="33" t="s">
        <v>76</v>
      </c>
      <c r="E32" s="33">
        <v>500</v>
      </c>
      <c r="F32" s="27">
        <v>0</v>
      </c>
      <c r="G32" s="33" t="s">
        <v>108</v>
      </c>
      <c r="H32" s="33">
        <v>1000</v>
      </c>
      <c r="I32" s="27">
        <v>0</v>
      </c>
      <c r="J32" s="33" t="s">
        <v>130</v>
      </c>
      <c r="K32" s="33">
        <v>2000</v>
      </c>
      <c r="L32" s="27">
        <v>0</v>
      </c>
      <c r="M32" s="11">
        <v>0.4</v>
      </c>
      <c r="N32" s="11">
        <f>K32*M32</f>
        <v>800</v>
      </c>
    </row>
    <row r="33" spans="2:15" ht="14.4" thickBot="1" x14ac:dyDescent="0.3">
      <c r="B33" s="22" t="s">
        <v>53</v>
      </c>
      <c r="C33" s="23"/>
      <c r="D33" s="23"/>
      <c r="E33" s="23"/>
      <c r="F33" s="28"/>
      <c r="G33" s="23"/>
      <c r="H33" s="23"/>
      <c r="I33" s="23"/>
      <c r="J33" s="23"/>
      <c r="K33" s="23"/>
      <c r="L33" s="23"/>
      <c r="M33" s="23"/>
      <c r="N33" s="24"/>
    </row>
    <row r="34" spans="2:15" ht="14.4" thickBot="1" x14ac:dyDescent="0.3">
      <c r="B34" s="59" t="s">
        <v>26</v>
      </c>
      <c r="C34" s="60"/>
      <c r="D34" s="33" t="s">
        <v>76</v>
      </c>
      <c r="E34" s="33">
        <v>500</v>
      </c>
      <c r="F34" s="27">
        <v>0</v>
      </c>
      <c r="G34" s="33" t="s">
        <v>110</v>
      </c>
      <c r="H34" s="33">
        <v>1000</v>
      </c>
      <c r="I34" s="27">
        <v>0</v>
      </c>
      <c r="J34" s="33" t="s">
        <v>132</v>
      </c>
      <c r="K34" s="33">
        <v>1500</v>
      </c>
      <c r="L34" s="27">
        <v>0</v>
      </c>
      <c r="M34" s="11">
        <v>0.15</v>
      </c>
      <c r="N34" s="11">
        <f t="shared" ref="N34:N39" si="1">K34*M34</f>
        <v>225</v>
      </c>
    </row>
    <row r="35" spans="2:15" ht="14.4" thickBot="1" x14ac:dyDescent="0.3">
      <c r="B35" s="59" t="s">
        <v>27</v>
      </c>
      <c r="C35" s="60"/>
      <c r="D35" s="33" t="s">
        <v>76</v>
      </c>
      <c r="E35" s="33">
        <v>500</v>
      </c>
      <c r="F35" s="27">
        <v>0</v>
      </c>
      <c r="G35" s="33" t="s">
        <v>110</v>
      </c>
      <c r="H35" s="33">
        <v>1000</v>
      </c>
      <c r="I35" s="27">
        <v>0</v>
      </c>
      <c r="J35" s="33" t="s">
        <v>132</v>
      </c>
      <c r="K35" s="33">
        <v>1500</v>
      </c>
      <c r="L35" s="27">
        <v>0</v>
      </c>
      <c r="M35" s="11">
        <v>0.15</v>
      </c>
      <c r="N35" s="11">
        <f t="shared" si="1"/>
        <v>225</v>
      </c>
      <c r="O35" s="29"/>
    </row>
    <row r="36" spans="2:15" ht="14.4" thickBot="1" x14ac:dyDescent="0.3">
      <c r="B36" s="59" t="s">
        <v>28</v>
      </c>
      <c r="C36" s="60"/>
      <c r="D36" s="33" t="s">
        <v>76</v>
      </c>
      <c r="E36" s="33">
        <v>500</v>
      </c>
      <c r="F36" s="27">
        <v>0</v>
      </c>
      <c r="G36" s="33" t="s">
        <v>110</v>
      </c>
      <c r="H36" s="33">
        <v>1000</v>
      </c>
      <c r="I36" s="27">
        <v>0</v>
      </c>
      <c r="J36" s="33" t="s">
        <v>132</v>
      </c>
      <c r="K36" s="33">
        <v>1500</v>
      </c>
      <c r="L36" s="27">
        <v>0</v>
      </c>
      <c r="M36" s="11">
        <v>0.15</v>
      </c>
      <c r="N36" s="11">
        <f t="shared" si="1"/>
        <v>225</v>
      </c>
      <c r="O36" s="29"/>
    </row>
    <row r="37" spans="2:15" ht="14.4" thickBot="1" x14ac:dyDescent="0.3">
      <c r="B37" s="59" t="s">
        <v>29</v>
      </c>
      <c r="C37" s="60"/>
      <c r="D37" s="33" t="s">
        <v>77</v>
      </c>
      <c r="E37" s="33">
        <v>250</v>
      </c>
      <c r="F37" s="27">
        <v>0</v>
      </c>
      <c r="G37" s="33" t="s">
        <v>111</v>
      </c>
      <c r="H37" s="33">
        <v>350</v>
      </c>
      <c r="I37" s="27">
        <v>0</v>
      </c>
      <c r="J37" s="33" t="s">
        <v>133</v>
      </c>
      <c r="K37" s="33">
        <v>500</v>
      </c>
      <c r="L37" s="27">
        <v>0</v>
      </c>
      <c r="M37" s="11">
        <v>0.3</v>
      </c>
      <c r="N37" s="11">
        <f t="shared" si="1"/>
        <v>150</v>
      </c>
      <c r="O37" s="29"/>
    </row>
    <row r="38" spans="2:15" ht="14.4" thickBot="1" x14ac:dyDescent="0.3">
      <c r="B38" s="59" t="s">
        <v>30</v>
      </c>
      <c r="C38" s="60"/>
      <c r="D38" s="33" t="s">
        <v>77</v>
      </c>
      <c r="E38" s="33">
        <v>250</v>
      </c>
      <c r="F38" s="27">
        <v>0</v>
      </c>
      <c r="G38" s="33" t="s">
        <v>111</v>
      </c>
      <c r="H38" s="33">
        <v>350</v>
      </c>
      <c r="I38" s="27">
        <v>0</v>
      </c>
      <c r="J38" s="33" t="s">
        <v>133</v>
      </c>
      <c r="K38" s="33">
        <v>500</v>
      </c>
      <c r="L38" s="27">
        <v>0</v>
      </c>
      <c r="M38" s="11">
        <v>0.37</v>
      </c>
      <c r="N38" s="11">
        <f t="shared" si="1"/>
        <v>185</v>
      </c>
      <c r="O38" s="29"/>
    </row>
    <row r="39" spans="2:15" ht="14.4" thickBot="1" x14ac:dyDescent="0.3">
      <c r="B39" s="59" t="s">
        <v>31</v>
      </c>
      <c r="C39" s="60"/>
      <c r="D39" s="33" t="s">
        <v>76</v>
      </c>
      <c r="E39" s="33">
        <v>500</v>
      </c>
      <c r="F39" s="27">
        <v>0</v>
      </c>
      <c r="G39" s="33" t="s">
        <v>110</v>
      </c>
      <c r="H39" s="33">
        <v>1000</v>
      </c>
      <c r="I39" s="27">
        <v>0</v>
      </c>
      <c r="J39" s="33" t="s">
        <v>132</v>
      </c>
      <c r="K39" s="33">
        <v>1500</v>
      </c>
      <c r="L39" s="27">
        <v>0</v>
      </c>
      <c r="M39" s="11">
        <v>0.15</v>
      </c>
      <c r="N39" s="11">
        <f t="shared" si="1"/>
        <v>225</v>
      </c>
      <c r="O39" s="29"/>
    </row>
    <row r="40" spans="2:15" ht="15.75" customHeight="1" thickBot="1" x14ac:dyDescent="0.3">
      <c r="B40" s="22" t="s">
        <v>54</v>
      </c>
      <c r="C40" s="23"/>
      <c r="D40" s="23"/>
      <c r="E40" s="23"/>
      <c r="F40" s="28"/>
      <c r="G40" s="23"/>
      <c r="H40" s="23"/>
      <c r="I40" s="23"/>
      <c r="J40" s="23"/>
      <c r="K40" s="23"/>
      <c r="L40" s="23"/>
      <c r="M40" s="23"/>
      <c r="N40" s="24"/>
    </row>
    <row r="41" spans="2:15" ht="14.4" thickBot="1" x14ac:dyDescent="0.3">
      <c r="B41" s="59" t="s">
        <v>32</v>
      </c>
      <c r="C41" s="60"/>
      <c r="D41" s="33" t="s">
        <v>142</v>
      </c>
      <c r="E41" s="33">
        <v>4</v>
      </c>
      <c r="F41" s="27">
        <v>0</v>
      </c>
      <c r="G41" s="33" t="s">
        <v>112</v>
      </c>
      <c r="H41" s="33">
        <v>15</v>
      </c>
      <c r="I41" s="27">
        <v>0</v>
      </c>
      <c r="J41" s="33" t="s">
        <v>134</v>
      </c>
      <c r="K41" s="33">
        <v>30</v>
      </c>
      <c r="L41" s="27">
        <v>0</v>
      </c>
      <c r="M41" s="11">
        <v>35</v>
      </c>
      <c r="N41" s="11">
        <f>K41*M41</f>
        <v>1050</v>
      </c>
    </row>
    <row r="42" spans="2:15" ht="14.4" thickBot="1" x14ac:dyDescent="0.3">
      <c r="B42" s="59" t="s">
        <v>33</v>
      </c>
      <c r="C42" s="60"/>
      <c r="D42" s="33" t="s">
        <v>78</v>
      </c>
      <c r="E42" s="33">
        <v>1</v>
      </c>
      <c r="F42" s="27">
        <v>0</v>
      </c>
      <c r="G42" s="33" t="s">
        <v>113</v>
      </c>
      <c r="H42" s="33">
        <v>50</v>
      </c>
      <c r="I42" s="27">
        <v>0</v>
      </c>
      <c r="J42" s="33" t="s">
        <v>135</v>
      </c>
      <c r="K42" s="33">
        <v>90</v>
      </c>
      <c r="L42" s="27">
        <v>0</v>
      </c>
      <c r="M42" s="11">
        <v>4</v>
      </c>
      <c r="N42" s="11">
        <f>K42*M42</f>
        <v>360</v>
      </c>
    </row>
    <row r="43" spans="2:15" ht="14.4" thickBot="1" x14ac:dyDescent="0.3">
      <c r="B43" s="59" t="s">
        <v>34</v>
      </c>
      <c r="C43" s="60"/>
      <c r="D43" s="33" t="s">
        <v>119</v>
      </c>
      <c r="E43" s="33">
        <v>1</v>
      </c>
      <c r="F43" s="27">
        <v>0</v>
      </c>
      <c r="G43" s="33" t="s">
        <v>118</v>
      </c>
      <c r="H43" s="33">
        <v>10</v>
      </c>
      <c r="I43" s="27">
        <v>0</v>
      </c>
      <c r="J43" s="33" t="s">
        <v>117</v>
      </c>
      <c r="K43" s="33">
        <v>25</v>
      </c>
      <c r="L43" s="27">
        <v>0</v>
      </c>
      <c r="M43" s="11">
        <v>4</v>
      </c>
      <c r="N43" s="11">
        <f>K43*M43</f>
        <v>100</v>
      </c>
    </row>
    <row r="44" spans="2:15" ht="14.4" thickBot="1" x14ac:dyDescent="0.3">
      <c r="B44" s="22" t="s">
        <v>55</v>
      </c>
      <c r="C44" s="23"/>
      <c r="D44" s="23"/>
      <c r="E44" s="23"/>
      <c r="F44" s="28"/>
      <c r="G44" s="23"/>
      <c r="H44" s="23"/>
      <c r="I44" s="23"/>
      <c r="J44" s="23"/>
      <c r="K44" s="23"/>
      <c r="L44" s="23"/>
      <c r="M44" s="23"/>
      <c r="N44" s="24"/>
    </row>
    <row r="45" spans="2:15" ht="14.4" thickBot="1" x14ac:dyDescent="0.3">
      <c r="B45" s="59" t="s">
        <v>35</v>
      </c>
      <c r="C45" s="60"/>
      <c r="D45" s="33" t="s">
        <v>66</v>
      </c>
      <c r="E45" s="33">
        <v>1</v>
      </c>
      <c r="F45" s="27">
        <v>0</v>
      </c>
      <c r="G45" s="33" t="s">
        <v>98</v>
      </c>
      <c r="H45" s="33">
        <v>5</v>
      </c>
      <c r="I45" s="27">
        <v>0</v>
      </c>
      <c r="J45" s="33" t="s">
        <v>121</v>
      </c>
      <c r="K45" s="33">
        <v>10</v>
      </c>
      <c r="L45" s="27">
        <v>0</v>
      </c>
      <c r="M45" s="11">
        <v>150</v>
      </c>
      <c r="N45" s="11">
        <f>K45*M45</f>
        <v>1500</v>
      </c>
    </row>
    <row r="46" spans="2:15" ht="14.4" thickBot="1" x14ac:dyDescent="0.3">
      <c r="B46" s="59" t="s">
        <v>36</v>
      </c>
      <c r="C46" s="60"/>
      <c r="D46" s="33" t="s">
        <v>66</v>
      </c>
      <c r="E46" s="33">
        <v>1</v>
      </c>
      <c r="F46" s="27">
        <v>0</v>
      </c>
      <c r="G46" s="33" t="s">
        <v>98</v>
      </c>
      <c r="H46" s="33">
        <v>5</v>
      </c>
      <c r="I46" s="27">
        <v>0</v>
      </c>
      <c r="J46" s="33" t="s">
        <v>121</v>
      </c>
      <c r="K46" s="33">
        <v>10</v>
      </c>
      <c r="L46" s="27">
        <v>0</v>
      </c>
      <c r="M46" s="11">
        <v>175</v>
      </c>
      <c r="N46" s="11">
        <f>K46*M46</f>
        <v>1750</v>
      </c>
    </row>
    <row r="47" spans="2:15" ht="14.4" thickBot="1" x14ac:dyDescent="0.3">
      <c r="B47" s="59" t="s">
        <v>37</v>
      </c>
      <c r="C47" s="60"/>
      <c r="D47" s="33">
        <v>1</v>
      </c>
      <c r="E47" s="33">
        <v>1</v>
      </c>
      <c r="F47" s="27">
        <v>0</v>
      </c>
      <c r="G47" s="33">
        <v>2</v>
      </c>
      <c r="H47" s="33">
        <v>2</v>
      </c>
      <c r="I47" s="27">
        <v>0</v>
      </c>
      <c r="J47" s="33" t="s">
        <v>136</v>
      </c>
      <c r="K47" s="33">
        <v>3</v>
      </c>
      <c r="L47" s="27">
        <v>0</v>
      </c>
      <c r="M47" s="11">
        <v>200</v>
      </c>
      <c r="N47" s="11">
        <f>K47*M47</f>
        <v>600</v>
      </c>
    </row>
    <row r="48" spans="2:15" ht="14.4" thickBot="1" x14ac:dyDescent="0.3">
      <c r="B48" s="22" t="s">
        <v>56</v>
      </c>
      <c r="C48" s="23"/>
      <c r="D48" s="23"/>
      <c r="E48" s="23"/>
      <c r="F48" s="28"/>
      <c r="G48" s="23"/>
      <c r="H48" s="23"/>
      <c r="I48" s="23"/>
      <c r="J48" s="23"/>
      <c r="K48" s="23"/>
      <c r="L48" s="23"/>
      <c r="M48" s="23"/>
      <c r="N48" s="24"/>
    </row>
    <row r="49" spans="2:15" ht="14.4" thickBot="1" x14ac:dyDescent="0.3">
      <c r="B49" s="59" t="s">
        <v>47</v>
      </c>
      <c r="C49" s="60"/>
      <c r="D49" s="33">
        <v>1</v>
      </c>
      <c r="E49" s="33">
        <v>1</v>
      </c>
      <c r="F49" s="27">
        <v>0</v>
      </c>
      <c r="G49" s="33" t="s">
        <v>69</v>
      </c>
      <c r="H49" s="33">
        <v>2</v>
      </c>
      <c r="I49" s="27">
        <v>0</v>
      </c>
      <c r="J49" s="33" t="s">
        <v>137</v>
      </c>
      <c r="K49" s="33">
        <v>4</v>
      </c>
      <c r="L49" s="27">
        <v>0</v>
      </c>
      <c r="M49" s="11">
        <v>150</v>
      </c>
      <c r="N49" s="11">
        <f t="shared" ref="N49:N54" si="2">K49*M49</f>
        <v>600</v>
      </c>
    </row>
    <row r="50" spans="2:15" ht="14.4" thickBot="1" x14ac:dyDescent="0.3">
      <c r="B50" s="59" t="s">
        <v>38</v>
      </c>
      <c r="C50" s="60"/>
      <c r="D50" s="33" t="s">
        <v>79</v>
      </c>
      <c r="E50" s="33">
        <v>1</v>
      </c>
      <c r="F50" s="27">
        <v>0</v>
      </c>
      <c r="G50" s="33" t="s">
        <v>112</v>
      </c>
      <c r="H50" s="33">
        <v>15</v>
      </c>
      <c r="I50" s="27">
        <v>0</v>
      </c>
      <c r="J50" s="33" t="s">
        <v>134</v>
      </c>
      <c r="K50" s="33">
        <v>30</v>
      </c>
      <c r="L50" s="27">
        <v>0</v>
      </c>
      <c r="M50" s="11">
        <v>22</v>
      </c>
      <c r="N50" s="11">
        <f t="shared" si="2"/>
        <v>660</v>
      </c>
    </row>
    <row r="51" spans="2:15" ht="14.4" thickBot="1" x14ac:dyDescent="0.3">
      <c r="B51" s="59" t="s">
        <v>39</v>
      </c>
      <c r="C51" s="60"/>
      <c r="D51" s="33" t="s">
        <v>79</v>
      </c>
      <c r="E51" s="33">
        <v>1</v>
      </c>
      <c r="F51" s="27">
        <v>0</v>
      </c>
      <c r="G51" s="33" t="s">
        <v>112</v>
      </c>
      <c r="H51" s="33">
        <v>15</v>
      </c>
      <c r="I51" s="27">
        <v>0</v>
      </c>
      <c r="J51" s="33" t="s">
        <v>134</v>
      </c>
      <c r="K51" s="33">
        <v>30</v>
      </c>
      <c r="L51" s="27">
        <v>0</v>
      </c>
      <c r="M51" s="11">
        <v>22</v>
      </c>
      <c r="N51" s="11">
        <f t="shared" si="2"/>
        <v>660</v>
      </c>
    </row>
    <row r="52" spans="2:15" ht="14.4" thickBot="1" x14ac:dyDescent="0.3">
      <c r="B52" s="59" t="s">
        <v>40</v>
      </c>
      <c r="C52" s="60"/>
      <c r="D52" s="33" t="s">
        <v>80</v>
      </c>
      <c r="E52" s="33">
        <v>50</v>
      </c>
      <c r="F52" s="27">
        <v>0</v>
      </c>
      <c r="G52" s="33" t="s">
        <v>116</v>
      </c>
      <c r="H52" s="33">
        <v>250</v>
      </c>
      <c r="I52" s="27">
        <v>0</v>
      </c>
      <c r="J52" s="33" t="s">
        <v>133</v>
      </c>
      <c r="K52" s="33">
        <v>500</v>
      </c>
      <c r="L52" s="27">
        <v>0</v>
      </c>
      <c r="M52" s="11">
        <v>1</v>
      </c>
      <c r="N52" s="11">
        <f t="shared" si="2"/>
        <v>500</v>
      </c>
    </row>
    <row r="53" spans="2:15" ht="26.4" customHeight="1" thickBot="1" x14ac:dyDescent="0.3">
      <c r="B53" s="61" t="s">
        <v>41</v>
      </c>
      <c r="C53" s="62"/>
      <c r="D53" s="33" t="s">
        <v>81</v>
      </c>
      <c r="E53" s="33">
        <v>1</v>
      </c>
      <c r="F53" s="27">
        <v>0</v>
      </c>
      <c r="G53" s="33" t="s">
        <v>115</v>
      </c>
      <c r="H53" s="33">
        <v>125</v>
      </c>
      <c r="I53" s="27">
        <v>0</v>
      </c>
      <c r="J53" s="33" t="s">
        <v>138</v>
      </c>
      <c r="K53" s="33">
        <v>250</v>
      </c>
      <c r="L53" s="27">
        <v>0</v>
      </c>
      <c r="M53" s="11">
        <v>1</v>
      </c>
      <c r="N53" s="11">
        <f t="shared" si="2"/>
        <v>250</v>
      </c>
    </row>
    <row r="54" spans="2:15" ht="27.6" customHeight="1" thickBot="1" x14ac:dyDescent="0.3">
      <c r="B54" s="61" t="s">
        <v>42</v>
      </c>
      <c r="C54" s="62"/>
      <c r="D54" s="33" t="s">
        <v>82</v>
      </c>
      <c r="E54" s="33">
        <v>25</v>
      </c>
      <c r="F54" s="27">
        <v>0</v>
      </c>
      <c r="G54" s="33" t="s">
        <v>115</v>
      </c>
      <c r="H54" s="33">
        <v>125</v>
      </c>
      <c r="I54" s="27">
        <v>0</v>
      </c>
      <c r="J54" s="33" t="s">
        <v>138</v>
      </c>
      <c r="K54" s="33">
        <v>250</v>
      </c>
      <c r="L54" s="27">
        <v>0</v>
      </c>
      <c r="M54" s="11">
        <v>2</v>
      </c>
      <c r="N54" s="11">
        <f t="shared" si="2"/>
        <v>500</v>
      </c>
    </row>
    <row r="55" spans="2:15" ht="14.4" thickBot="1" x14ac:dyDescent="0.3">
      <c r="B55" s="22" t="s">
        <v>57</v>
      </c>
      <c r="C55" s="23"/>
      <c r="D55" s="23"/>
      <c r="E55" s="23"/>
      <c r="F55" s="28"/>
      <c r="G55" s="23"/>
      <c r="H55" s="23"/>
      <c r="I55" s="23"/>
      <c r="J55" s="23"/>
      <c r="K55" s="23"/>
      <c r="L55" s="23"/>
      <c r="M55" s="23"/>
      <c r="N55" s="24"/>
    </row>
    <row r="56" spans="2:15" ht="14.4" thickBot="1" x14ac:dyDescent="0.3">
      <c r="B56" s="59" t="s">
        <v>43</v>
      </c>
      <c r="C56" s="60"/>
      <c r="D56" s="33" t="s">
        <v>83</v>
      </c>
      <c r="E56" s="33">
        <v>10</v>
      </c>
      <c r="F56" s="27">
        <v>0</v>
      </c>
      <c r="G56" s="33" t="s">
        <v>114</v>
      </c>
      <c r="H56" s="33">
        <v>20</v>
      </c>
      <c r="I56" s="27">
        <v>0</v>
      </c>
      <c r="J56" s="33" t="s">
        <v>134</v>
      </c>
      <c r="K56" s="33">
        <v>30</v>
      </c>
      <c r="L56" s="27">
        <v>0</v>
      </c>
      <c r="M56" s="11">
        <v>9</v>
      </c>
      <c r="N56" s="11">
        <f>K56*M56</f>
        <v>270</v>
      </c>
    </row>
    <row r="57" spans="2:15" ht="14.4" thickBot="1" x14ac:dyDescent="0.3">
      <c r="B57" s="59" t="s">
        <v>44</v>
      </c>
      <c r="C57" s="60"/>
      <c r="D57" s="33" t="s">
        <v>83</v>
      </c>
      <c r="E57" s="33">
        <v>10</v>
      </c>
      <c r="F57" s="27">
        <v>0</v>
      </c>
      <c r="G57" s="33" t="s">
        <v>114</v>
      </c>
      <c r="H57" s="33">
        <v>20</v>
      </c>
      <c r="I57" s="27">
        <v>0</v>
      </c>
      <c r="J57" s="33" t="s">
        <v>134</v>
      </c>
      <c r="K57" s="33">
        <v>30</v>
      </c>
      <c r="L57" s="27">
        <v>0</v>
      </c>
      <c r="M57" s="11">
        <v>20</v>
      </c>
      <c r="N57" s="11">
        <f>K57*M57</f>
        <v>600</v>
      </c>
    </row>
    <row r="58" spans="2:15" ht="15" customHeight="1" thickBot="1" x14ac:dyDescent="0.3">
      <c r="B58" s="56" t="s">
        <v>60</v>
      </c>
      <c r="C58" s="57"/>
      <c r="D58" s="26">
        <v>1</v>
      </c>
      <c r="E58" s="26">
        <v>1</v>
      </c>
      <c r="F58" s="30">
        <v>2500</v>
      </c>
      <c r="G58" s="26">
        <v>1</v>
      </c>
      <c r="H58" s="26">
        <v>1</v>
      </c>
      <c r="I58" s="26">
        <v>2500</v>
      </c>
      <c r="J58" s="33">
        <v>1</v>
      </c>
      <c r="K58" s="33">
        <v>1</v>
      </c>
      <c r="L58" s="26">
        <v>2500</v>
      </c>
      <c r="M58" s="11">
        <v>1</v>
      </c>
      <c r="N58" s="11">
        <v>2500</v>
      </c>
    </row>
    <row r="59" spans="2:15" x14ac:dyDescent="0.25">
      <c r="F59" s="38">
        <f>SUMPRODUCT(E7:E16,F7:F16)+SUMPRODUCT(E18:E20,F18:F20)+SUMPRODUCT(E22:E24,F22:F24)+SUMPRODUCT(E26:E29,F26:F29)+SUMPRODUCT(E31:E32,F31:F32)+SUMPRODUCT(E34:E39,F34:F39)+SUMPRODUCT(E41:E43,F41:F43)+SUMPRODUCT(E45:E47,F45:F47)+SUMPRODUCT(E49:E54,F49:F54)+SUMPRODUCT(E56:E58,F56:F58)</f>
        <v>2500</v>
      </c>
      <c r="I59" s="40">
        <f>SUMPRODUCT(H7:H16,I7:I16)+SUMPRODUCT(H18:H20,I18:I20)+SUMPRODUCT(H22:H24,I22:I24)+SUMPRODUCT(H26:H29,I26:I29)+SUMPRODUCT(H31:H32,I31:I32)+SUMPRODUCT(H34:H39,I34:I39)+SUMPRODUCT(H41:H43,I41:I43)+SUMPRODUCT(H45:H47,I45:I47)+SUMPRODUCT(H49:H54,I49:I54)+SUMPRODUCT(H56:H58,I56:I58)</f>
        <v>2500</v>
      </c>
      <c r="L59" s="42">
        <f>SUMPRODUCT(K7:K16,L7:L16)+SUMPRODUCT(K18:K20,L18:L20)+SUMPRODUCT(K22:K24,L22:L24)+SUMPRODUCT(K26:K29,L26:L29)+SUMPRODUCT(K31:K32,L31:L32)+SUMPRODUCT(K34:K39,L34:L39)+SUMPRODUCT(K41:K43,L41:L43)+SUMPRODUCT(K45:K47,L45:L47)+SUMPRODUCT(K49:K54,L49:L54)+SUMPRODUCT(K56:K58,L56:L58)</f>
        <v>2500</v>
      </c>
      <c r="N59" s="13">
        <f>SUM(N7:N16)+N18+N19+N20+N22+N23+N24+N26+N27+N28+N29+N31+N32+N34+N35+N36+N37+N38+N39+N41+N42+N43+N45+N46+N47+N49+N50+N51+N52+N53+N54+N56+N57+N58</f>
        <v>39835.800000000003</v>
      </c>
      <c r="O59" s="14" t="s">
        <v>88</v>
      </c>
    </row>
    <row r="60" spans="2:15" ht="13.95" customHeight="1" thickBot="1" x14ac:dyDescent="0.3">
      <c r="B60" s="58" t="s">
        <v>61</v>
      </c>
      <c r="C60" s="58"/>
      <c r="F60" s="39"/>
      <c r="I60" s="41"/>
      <c r="L60" s="43"/>
      <c r="N60" s="15">
        <f>N59*1.21</f>
        <v>48201.317999999999</v>
      </c>
      <c r="O60" s="16" t="s">
        <v>89</v>
      </c>
    </row>
    <row r="61" spans="2:15" x14ac:dyDescent="0.25">
      <c r="B61" s="58"/>
      <c r="C61" s="58"/>
      <c r="N61" s="15">
        <f>N59/2</f>
        <v>19917.900000000001</v>
      </c>
      <c r="O61" s="16" t="s">
        <v>45</v>
      </c>
    </row>
    <row r="62" spans="2:15" x14ac:dyDescent="0.25">
      <c r="N62" s="15">
        <f>N59+N61</f>
        <v>59753.700000000004</v>
      </c>
      <c r="O62" s="16" t="s">
        <v>46</v>
      </c>
    </row>
    <row r="63" spans="2:15" x14ac:dyDescent="0.25">
      <c r="N63" s="31"/>
    </row>
    <row r="64" spans="2:15" x14ac:dyDescent="0.25">
      <c r="N64" s="31"/>
    </row>
  </sheetData>
  <sheetProtection sheet="1" objects="1" scenarios="1"/>
  <mergeCells count="61">
    <mergeCell ref="I4:I5"/>
    <mergeCell ref="F4:F5"/>
    <mergeCell ref="B14:C14"/>
    <mergeCell ref="L4:L5"/>
    <mergeCell ref="D3:F3"/>
    <mergeCell ref="G3:I3"/>
    <mergeCell ref="J3:L3"/>
    <mergeCell ref="E4:E5"/>
    <mergeCell ref="K4:K5"/>
    <mergeCell ref="B15:C15"/>
    <mergeCell ref="B16:C16"/>
    <mergeCell ref="B4:C5"/>
    <mergeCell ref="B18:C18"/>
    <mergeCell ref="B9:C9"/>
    <mergeCell ref="B10:C10"/>
    <mergeCell ref="B11:C11"/>
    <mergeCell ref="B12:C12"/>
    <mergeCell ref="B13:C13"/>
    <mergeCell ref="B7:C7"/>
    <mergeCell ref="B8:C8"/>
    <mergeCell ref="B19:C19"/>
    <mergeCell ref="B20:C20"/>
    <mergeCell ref="B22:C22"/>
    <mergeCell ref="B29:C29"/>
    <mergeCell ref="B31:C31"/>
    <mergeCell ref="B32:C32"/>
    <mergeCell ref="B23:C23"/>
    <mergeCell ref="B24:C24"/>
    <mergeCell ref="B26:C26"/>
    <mergeCell ref="B27:C27"/>
    <mergeCell ref="B28:C28"/>
    <mergeCell ref="B53:C53"/>
    <mergeCell ref="B54:C54"/>
    <mergeCell ref="B34:C34"/>
    <mergeCell ref="B35:C35"/>
    <mergeCell ref="B36:C36"/>
    <mergeCell ref="B37:C37"/>
    <mergeCell ref="B38:C38"/>
    <mergeCell ref="B47:C47"/>
    <mergeCell ref="B45:C45"/>
    <mergeCell ref="B46:C46"/>
    <mergeCell ref="B39:C39"/>
    <mergeCell ref="B41:C41"/>
    <mergeCell ref="B42:C42"/>
    <mergeCell ref="B43:C43"/>
    <mergeCell ref="F59:F60"/>
    <mergeCell ref="I59:I60"/>
    <mergeCell ref="L59:L60"/>
    <mergeCell ref="D4:D5"/>
    <mergeCell ref="B1:N2"/>
    <mergeCell ref="H4:H5"/>
    <mergeCell ref="G4:G5"/>
    <mergeCell ref="J4:J5"/>
    <mergeCell ref="B58:C58"/>
    <mergeCell ref="B60:C61"/>
    <mergeCell ref="B49:C49"/>
    <mergeCell ref="B56:C56"/>
    <mergeCell ref="B57:C57"/>
    <mergeCell ref="B50:C50"/>
    <mergeCell ref="B51:C51"/>
    <mergeCell ref="B52:C52"/>
  </mergeCells>
  <printOptions horizontalCentered="1" verticalCentered="1" gridLines="1"/>
  <pageMargins left="0.70866141732283472" right="0.70866141732283472" top="0.74803149606299213" bottom="0.74803149606299213" header="0.31496062992125984" footer="0.31496062992125984"/>
  <pageSetup paperSize="9" scale="73" orientation="landscape" r:id="rId1"/>
  <ignoredErrors>
    <ignoredError sqref="N59:N62 N7:N42 N44:N58"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5"/>
  <sheetViews>
    <sheetView workbookViewId="0">
      <selection activeCell="C21" sqref="C21"/>
    </sheetView>
  </sheetViews>
  <sheetFormatPr baseColWidth="10" defaultRowHeight="14.4" x14ac:dyDescent="0.3"/>
  <cols>
    <col min="2" max="2" width="39.33203125" customWidth="1"/>
    <col min="3" max="3" width="30.44140625" customWidth="1"/>
    <col min="4" max="4" width="35.6640625" style="4" customWidth="1"/>
  </cols>
  <sheetData>
    <row r="2" spans="2:6" x14ac:dyDescent="0.3">
      <c r="B2" s="10" t="s">
        <v>141</v>
      </c>
    </row>
    <row r="4" spans="2:6" x14ac:dyDescent="0.3">
      <c r="B4" s="9" t="s">
        <v>86</v>
      </c>
      <c r="C4" s="9" t="s">
        <v>139</v>
      </c>
      <c r="D4" s="9" t="s">
        <v>87</v>
      </c>
      <c r="E4" s="1"/>
      <c r="F4" s="1"/>
    </row>
    <row r="5" spans="2:6" x14ac:dyDescent="0.3">
      <c r="B5" s="5">
        <f>('EXCEL LICITADOR'!F59+'EXCEL LICITADOR'!I59+'EXCEL LICITADOR'!L59)/3</f>
        <v>2500</v>
      </c>
      <c r="C5" s="5">
        <f>B5*0.21</f>
        <v>525</v>
      </c>
      <c r="D5" s="5">
        <f>B5+C5</f>
        <v>3025</v>
      </c>
      <c r="E5" s="1"/>
      <c r="F5" s="1"/>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EXCEL LICITADOR</vt:lpstr>
      <vt:lpstr>Su oferta</vt:lpstr>
      <vt:lpstr>'EXCEL LICITADOR'!Área_de_impresión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YolandaVELASCO GONZALEZ</dc:creator>
  <cp:lastModifiedBy>ANTOLINEZ BRAVO, Marta</cp:lastModifiedBy>
  <cp:lastPrinted>2023-09-14T12:01:30Z</cp:lastPrinted>
  <dcterms:created xsi:type="dcterms:W3CDTF">2017-04-17T09:58:44Z</dcterms:created>
  <dcterms:modified xsi:type="dcterms:W3CDTF">2025-03-25T10:28:55Z</dcterms:modified>
</cp:coreProperties>
</file>