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arlos Documentación\z Contratos del sam\9999-99-24 Concurso 2022 Tuberias accesorios Lotes\2022 Lotes\Lotes\2022-06-24 enviado\"/>
    </mc:Choice>
  </mc:AlternateContent>
  <bookViews>
    <workbookView xWindow="720" yWindow="825" windowWidth="15330" windowHeight="10665" tabRatio="830"/>
  </bookViews>
  <sheets>
    <sheet name="LOTE 1" sheetId="1" r:id="rId1"/>
    <sheet name="LOTE 2" sheetId="2" r:id="rId2"/>
    <sheet name="LOTE 3" sheetId="3" r:id="rId3"/>
    <sheet name="LOTE 4" sheetId="4" r:id="rId4"/>
    <sheet name="LOTE 5" sheetId="6" r:id="rId5"/>
    <sheet name="LOTE 6" sheetId="8" r:id="rId6"/>
    <sheet name="LOTE 7" sheetId="13" r:id="rId7"/>
    <sheet name="LOTE 8" sheetId="14" r:id="rId8"/>
    <sheet name="LOTE 9" sheetId="15" r:id="rId9"/>
    <sheet name="Resumen" sheetId="10" r:id="rId10"/>
  </sheets>
  <definedNames>
    <definedName name="_xlnm.Print_Area" localSheetId="0">'LOTE 1'!$B$1:$F$465</definedName>
    <definedName name="_xlnm.Print_Area" localSheetId="1">'LOTE 2'!$B$1:$E$513</definedName>
    <definedName name="_xlnm.Print_Area" localSheetId="2">'LOTE 3'!$B$1:$E$358</definedName>
    <definedName name="_xlnm.Print_Area" localSheetId="3">'LOTE 4'!$B:$E</definedName>
    <definedName name="_xlnm.Print_Area" localSheetId="4">'LOTE 5'!$B$1:$E$179</definedName>
    <definedName name="_xlnm.Print_Area" localSheetId="5">'LOTE 6'!$B:$E</definedName>
    <definedName name="_xlnm.Print_Area" localSheetId="6">'LOTE 7'!$B:$E</definedName>
    <definedName name="_xlnm.Print_Area" localSheetId="7">'LOTE 8'!$B:$E</definedName>
    <definedName name="_xlnm.Print_Area" localSheetId="8">'LOTE 9'!$C:$F</definedName>
    <definedName name="_xlnm.Print_Area" localSheetId="9">Resumen!$A$1:$B$16</definedName>
  </definedNames>
  <calcPr calcId="162913"/>
</workbook>
</file>

<file path=xl/calcChain.xml><?xml version="1.0" encoding="utf-8"?>
<calcChain xmlns="http://schemas.openxmlformats.org/spreadsheetml/2006/main">
  <c r="E109" i="13" l="1"/>
  <c r="E511" i="2"/>
  <c r="G511" i="2" l="1"/>
  <c r="E306" i="4"/>
  <c r="E305" i="4"/>
  <c r="E304" i="4"/>
  <c r="E302" i="4"/>
  <c r="E301" i="4"/>
  <c r="A12" i="10"/>
  <c r="G306" i="4" l="1"/>
  <c r="F41" i="15"/>
  <c r="F37" i="15"/>
  <c r="F33" i="15"/>
  <c r="F29" i="15"/>
  <c r="F25" i="15"/>
  <c r="F21" i="15"/>
  <c r="F17" i="15"/>
  <c r="F13" i="15"/>
  <c r="F9" i="15"/>
  <c r="F5" i="15"/>
  <c r="F43" i="15" l="1"/>
  <c r="B12" i="10" s="1"/>
  <c r="E61" i="13"/>
  <c r="E45" i="13"/>
  <c r="E41" i="13"/>
  <c r="E97" i="13"/>
  <c r="E21" i="13"/>
  <c r="E9" i="13"/>
  <c r="E105" i="13"/>
  <c r="E101" i="13"/>
  <c r="E93" i="13"/>
  <c r="E89" i="13"/>
  <c r="E85" i="13"/>
  <c r="E81" i="13"/>
  <c r="E77" i="13"/>
  <c r="E73" i="13"/>
  <c r="E69" i="13"/>
  <c r="E65" i="13"/>
  <c r="E57" i="13"/>
  <c r="E53" i="13"/>
  <c r="E49" i="13"/>
  <c r="E37" i="13"/>
  <c r="E33" i="13"/>
  <c r="E29" i="13"/>
  <c r="E25" i="13"/>
  <c r="E17" i="13"/>
  <c r="E13" i="13"/>
  <c r="E5" i="13"/>
  <c r="E111" i="13" s="1"/>
  <c r="B10" i="10" l="1"/>
  <c r="A8" i="10" l="1"/>
  <c r="E280" i="4"/>
  <c r="E293" i="4"/>
  <c r="E281" i="4"/>
  <c r="E282" i="4"/>
  <c r="D31" i="4" l="1"/>
  <c r="E31" i="4" s="1"/>
  <c r="D44" i="4"/>
  <c r="D46" i="4"/>
  <c r="E46" i="4" s="1"/>
  <c r="E39" i="4"/>
  <c r="E40" i="4"/>
  <c r="E41" i="4"/>
  <c r="E42" i="4"/>
  <c r="E29" i="4"/>
  <c r="E30" i="4"/>
  <c r="E164" i="3" l="1"/>
  <c r="E163" i="3"/>
  <c r="E124" i="2"/>
  <c r="E123" i="2"/>
  <c r="E122" i="2"/>
  <c r="E121" i="2"/>
  <c r="E120" i="2"/>
  <c r="E119" i="2"/>
  <c r="E118" i="2"/>
  <c r="E117" i="2"/>
  <c r="E128" i="2"/>
  <c r="E129" i="2"/>
  <c r="E130" i="2"/>
  <c r="E131" i="2"/>
  <c r="E132" i="2"/>
  <c r="E133" i="2"/>
  <c r="E134" i="2"/>
  <c r="E135" i="2"/>
  <c r="E63" i="3"/>
  <c r="E62" i="3"/>
  <c r="E357" i="2"/>
  <c r="E358" i="2"/>
  <c r="E12" i="2"/>
  <c r="G124" i="2" l="1"/>
  <c r="G135" i="2"/>
  <c r="F455" i="1"/>
  <c r="F454" i="1"/>
  <c r="F453" i="1"/>
  <c r="F452" i="1"/>
  <c r="F451" i="1"/>
  <c r="F450" i="1"/>
  <c r="F449" i="1"/>
  <c r="F445" i="1"/>
  <c r="F444" i="1"/>
  <c r="F443" i="1"/>
  <c r="F442" i="1"/>
  <c r="F441" i="1"/>
  <c r="F440" i="1"/>
  <c r="F439" i="1"/>
  <c r="F435" i="1"/>
  <c r="F434" i="1"/>
  <c r="F433" i="1"/>
  <c r="F432" i="1"/>
  <c r="F431" i="1"/>
  <c r="F430" i="1"/>
  <c r="F429" i="1"/>
  <c r="F267" i="1"/>
  <c r="F425" i="1"/>
  <c r="F424" i="1"/>
  <c r="F423" i="1"/>
  <c r="F422" i="1"/>
  <c r="F421" i="1"/>
  <c r="F420" i="1"/>
  <c r="F419" i="1"/>
  <c r="F418" i="1"/>
  <c r="F417" i="1"/>
  <c r="F416" i="1"/>
  <c r="F415" i="1"/>
  <c r="F414" i="1"/>
  <c r="F410" i="1"/>
  <c r="F409" i="1"/>
  <c r="F408" i="1"/>
  <c r="F407" i="1"/>
  <c r="F406" i="1"/>
  <c r="F405" i="1"/>
  <c r="F404" i="1"/>
  <c r="F403" i="1"/>
  <c r="F402" i="1"/>
  <c r="F401" i="1"/>
  <c r="F400" i="1"/>
  <c r="F399" i="1"/>
  <c r="H447" i="1" l="1"/>
  <c r="H437" i="1"/>
  <c r="H427" i="1"/>
  <c r="H412" i="1"/>
  <c r="H397" i="1"/>
  <c r="F367" i="1"/>
  <c r="F368" i="1"/>
  <c r="F369" i="1"/>
  <c r="F370" i="1"/>
  <c r="F371" i="1"/>
  <c r="F372" i="1"/>
  <c r="F373" i="1"/>
  <c r="F374" i="1"/>
  <c r="F375" i="1"/>
  <c r="F376" i="1"/>
  <c r="F377" i="1"/>
  <c r="F378" i="1"/>
  <c r="F379" i="1"/>
  <c r="F384" i="1" l="1"/>
  <c r="F385" i="1"/>
  <c r="F386" i="1"/>
  <c r="F387" i="1"/>
  <c r="F388" i="1"/>
  <c r="F389" i="1"/>
  <c r="F390" i="1"/>
  <c r="F391" i="1"/>
  <c r="F392" i="1"/>
  <c r="F393" i="1"/>
  <c r="F394" i="1"/>
  <c r="F395" i="1"/>
  <c r="F383" i="1"/>
  <c r="H381" i="1" l="1"/>
  <c r="H365" i="1"/>
  <c r="F363" i="1"/>
  <c r="F362" i="1"/>
  <c r="F361" i="1"/>
  <c r="F360" i="1"/>
  <c r="F359" i="1"/>
  <c r="F358" i="1"/>
  <c r="F357" i="1"/>
  <c r="F356" i="1"/>
  <c r="F355" i="1"/>
  <c r="F316" i="1"/>
  <c r="F317" i="1"/>
  <c r="F318" i="1"/>
  <c r="F319" i="1"/>
  <c r="F320" i="1"/>
  <c r="F321" i="1"/>
  <c r="F322" i="1"/>
  <c r="F323" i="1"/>
  <c r="F324" i="1"/>
  <c r="F351" i="1"/>
  <c r="F350" i="1"/>
  <c r="F349" i="1"/>
  <c r="F348" i="1"/>
  <c r="F347" i="1"/>
  <c r="F346" i="1"/>
  <c r="F345" i="1"/>
  <c r="F344" i="1"/>
  <c r="F343" i="1"/>
  <c r="F337" i="1"/>
  <c r="F338"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25" i="1"/>
  <c r="F326" i="1"/>
  <c r="F286" i="1"/>
  <c r="F287" i="1"/>
  <c r="F334" i="1"/>
  <c r="F335" i="1"/>
  <c r="F336" i="1"/>
  <c r="H353" i="1" l="1"/>
  <c r="H341" i="1"/>
  <c r="F339" i="1" l="1"/>
  <c r="F333" i="1"/>
  <c r="F332" i="1"/>
  <c r="F331" i="1"/>
  <c r="H329" i="1" l="1"/>
  <c r="F284" i="1" l="1"/>
  <c r="F277" i="1"/>
  <c r="F285" i="1"/>
  <c r="F327" i="1" l="1"/>
  <c r="F283" i="1"/>
  <c r="F282" i="1"/>
  <c r="F281" i="1"/>
  <c r="F280" i="1"/>
  <c r="F279" i="1"/>
  <c r="F278" i="1"/>
  <c r="F276" i="1"/>
  <c r="F275" i="1"/>
  <c r="F274" i="1"/>
  <c r="F268" i="1"/>
  <c r="F261" i="1"/>
  <c r="F262" i="1"/>
  <c r="F263" i="1"/>
  <c r="F264" i="1"/>
  <c r="F265" i="1"/>
  <c r="F266" i="1"/>
  <c r="F270" i="1"/>
  <c r="F269" i="1"/>
  <c r="F260" i="1"/>
  <c r="F256" i="1"/>
  <c r="F255" i="1"/>
  <c r="F254" i="1"/>
  <c r="F253" i="1"/>
  <c r="F252" i="1"/>
  <c r="F251" i="1"/>
  <c r="F250" i="1"/>
  <c r="H272" i="1" l="1"/>
  <c r="H248" i="1"/>
  <c r="H258" i="1"/>
  <c r="F246" i="1" l="1"/>
  <c r="F245" i="1"/>
  <c r="F244" i="1"/>
  <c r="F243" i="1"/>
  <c r="F242" i="1"/>
  <c r="F241" i="1"/>
  <c r="F240" i="1"/>
  <c r="H238" i="1" l="1"/>
  <c r="F236" i="1" l="1"/>
  <c r="F235" i="1"/>
  <c r="F234" i="1"/>
  <c r="F233" i="1"/>
  <c r="F232" i="1"/>
  <c r="F231" i="1"/>
  <c r="F230" i="1"/>
  <c r="F229" i="1"/>
  <c r="F228" i="1"/>
  <c r="F218" i="1"/>
  <c r="F219" i="1"/>
  <c r="F220" i="1"/>
  <c r="F221" i="1"/>
  <c r="F222" i="1"/>
  <c r="F223" i="1"/>
  <c r="F60" i="1"/>
  <c r="F76" i="1"/>
  <c r="F77" i="1"/>
  <c r="F78" i="1"/>
  <c r="F203" i="1"/>
  <c r="F204" i="1"/>
  <c r="F205" i="1"/>
  <c r="F217" i="1"/>
  <c r="F224" i="1"/>
  <c r="F210" i="1"/>
  <c r="F209" i="1"/>
  <c r="H226" i="1" l="1"/>
  <c r="H215" i="1"/>
  <c r="F213" i="1"/>
  <c r="F212" i="1"/>
  <c r="F211" i="1"/>
  <c r="F208" i="1"/>
  <c r="F207" i="1"/>
  <c r="F206" i="1"/>
  <c r="F202" i="1"/>
  <c r="F201" i="1"/>
  <c r="F69" i="1"/>
  <c r="F68" i="1"/>
  <c r="F67" i="1"/>
  <c r="F66" i="1"/>
  <c r="F65" i="1"/>
  <c r="F64" i="1"/>
  <c r="F197" i="1"/>
  <c r="F196" i="1"/>
  <c r="F195" i="1"/>
  <c r="F194" i="1"/>
  <c r="F193" i="1"/>
  <c r="F192" i="1"/>
  <c r="F191" i="1"/>
  <c r="F190" i="1"/>
  <c r="F189" i="1"/>
  <c r="F188" i="1"/>
  <c r="F184" i="1"/>
  <c r="F183" i="1"/>
  <c r="F182" i="1"/>
  <c r="F181" i="1"/>
  <c r="F180" i="1"/>
  <c r="F179" i="1"/>
  <c r="F178" i="1"/>
  <c r="F177" i="1"/>
  <c r="F176" i="1"/>
  <c r="F175" i="1"/>
  <c r="F174" i="1"/>
  <c r="F163" i="1"/>
  <c r="F164" i="1"/>
  <c r="F165" i="1"/>
  <c r="F168" i="1"/>
  <c r="F169" i="1"/>
  <c r="F170" i="1"/>
  <c r="F167" i="1"/>
  <c r="F166" i="1"/>
  <c r="F162" i="1"/>
  <c r="F158" i="1"/>
  <c r="F157" i="1"/>
  <c r="F156" i="1"/>
  <c r="F155" i="1"/>
  <c r="F154" i="1"/>
  <c r="F153" i="1"/>
  <c r="F152" i="1"/>
  <c r="F151" i="1"/>
  <c r="F150" i="1"/>
  <c r="H199" i="1" l="1"/>
  <c r="H62" i="1"/>
  <c r="H186" i="1"/>
  <c r="H172" i="1"/>
  <c r="H160" i="1"/>
  <c r="H148" i="1"/>
  <c r="F146" i="1"/>
  <c r="F145" i="1"/>
  <c r="F144" i="1"/>
  <c r="F143" i="1"/>
  <c r="F142" i="1"/>
  <c r="F141" i="1"/>
  <c r="F140" i="1"/>
  <c r="F139" i="1"/>
  <c r="F138" i="1"/>
  <c r="F137" i="1"/>
  <c r="F136" i="1"/>
  <c r="F96" i="1"/>
  <c r="E95" i="1"/>
  <c r="F95" i="1" s="1"/>
  <c r="E94" i="1"/>
  <c r="F94" i="1" s="1"/>
  <c r="E89" i="1"/>
  <c r="F89" i="1" s="1"/>
  <c r="E87" i="1"/>
  <c r="F87" i="1" s="1"/>
  <c r="E91" i="1"/>
  <c r="F91" i="1" s="1"/>
  <c r="F90" i="1"/>
  <c r="F88" i="1"/>
  <c r="F93" i="1"/>
  <c r="F92" i="1"/>
  <c r="E126" i="1"/>
  <c r="F126" i="1" s="1"/>
  <c r="E132" i="1"/>
  <c r="F132" i="1" s="1"/>
  <c r="E130" i="1"/>
  <c r="F130" i="1" s="1"/>
  <c r="E131" i="1"/>
  <c r="F131" i="1" s="1"/>
  <c r="E129" i="1"/>
  <c r="F129" i="1" s="1"/>
  <c r="E128" i="1"/>
  <c r="F128" i="1" s="1"/>
  <c r="E127" i="1"/>
  <c r="F127" i="1" s="1"/>
  <c r="E125" i="1"/>
  <c r="F125" i="1" s="1"/>
  <c r="E124" i="1"/>
  <c r="F124" i="1" s="1"/>
  <c r="E123" i="1"/>
  <c r="F123" i="1" s="1"/>
  <c r="E122" i="1"/>
  <c r="F122" i="1" s="1"/>
  <c r="E121" i="1"/>
  <c r="F121" i="1" s="1"/>
  <c r="H134" i="1" l="1"/>
  <c r="H85" i="1"/>
  <c r="H119" i="1"/>
  <c r="F117" i="1"/>
  <c r="F116" i="1"/>
  <c r="F115" i="1"/>
  <c r="F114" i="1"/>
  <c r="H112" i="1" l="1"/>
  <c r="F100" i="1"/>
  <c r="F110" i="1"/>
  <c r="F109" i="1"/>
  <c r="F108" i="1"/>
  <c r="F107" i="1"/>
  <c r="F106" i="1"/>
  <c r="F105" i="1"/>
  <c r="F104" i="1"/>
  <c r="F103" i="1"/>
  <c r="F102" i="1"/>
  <c r="F101" i="1"/>
  <c r="F83" i="1"/>
  <c r="F81" i="1"/>
  <c r="F80" i="1"/>
  <c r="F79" i="1"/>
  <c r="F74" i="1"/>
  <c r="F73" i="1"/>
  <c r="F82" i="1"/>
  <c r="F75" i="1"/>
  <c r="F59" i="1"/>
  <c r="F58" i="1"/>
  <c r="F57" i="1"/>
  <c r="F56" i="1"/>
  <c r="F55" i="1"/>
  <c r="F54" i="1"/>
  <c r="F53" i="1"/>
  <c r="F52" i="1"/>
  <c r="F51" i="1"/>
  <c r="F50" i="1"/>
  <c r="F36" i="1"/>
  <c r="F37" i="1"/>
  <c r="F38" i="1"/>
  <c r="F39" i="1"/>
  <c r="F40" i="1"/>
  <c r="F41" i="1"/>
  <c r="F42" i="1"/>
  <c r="F44" i="1"/>
  <c r="F45" i="1"/>
  <c r="F46" i="1"/>
  <c r="F35" i="1"/>
  <c r="E43" i="1"/>
  <c r="F43" i="1" s="1"/>
  <c r="F31" i="1"/>
  <c r="F21" i="1"/>
  <c r="F22" i="1"/>
  <c r="F23" i="1"/>
  <c r="F24" i="1"/>
  <c r="F25" i="1"/>
  <c r="F26" i="1"/>
  <c r="F27" i="1"/>
  <c r="F28" i="1"/>
  <c r="F29" i="1"/>
  <c r="F30" i="1"/>
  <c r="F20" i="1"/>
  <c r="F6" i="1"/>
  <c r="F7" i="1"/>
  <c r="F8" i="1"/>
  <c r="F9" i="1"/>
  <c r="F10" i="1"/>
  <c r="F11" i="1"/>
  <c r="F12" i="1"/>
  <c r="F13" i="1"/>
  <c r="F14" i="1"/>
  <c r="F15" i="1"/>
  <c r="F16" i="1"/>
  <c r="F5" i="1"/>
  <c r="H98" i="1" l="1"/>
  <c r="H18" i="1"/>
  <c r="H33" i="1"/>
  <c r="H71" i="1"/>
  <c r="H48" i="1"/>
  <c r="H3" i="1"/>
  <c r="F458" i="1" l="1"/>
  <c r="A11" i="10" l="1"/>
  <c r="A10" i="10"/>
  <c r="A9" i="10"/>
  <c r="A7" i="10"/>
  <c r="A6" i="10"/>
  <c r="A5" i="10"/>
  <c r="A4" i="10"/>
  <c r="E9" i="14" l="1"/>
  <c r="E21" i="14"/>
  <c r="E5" i="14"/>
  <c r="E13" i="14"/>
  <c r="E29" i="14"/>
  <c r="E17" i="14"/>
  <c r="E37" i="14"/>
  <c r="E33" i="14"/>
  <c r="E25" i="14"/>
  <c r="E45" i="14"/>
  <c r="E41" i="14"/>
  <c r="E47" i="14" l="1"/>
  <c r="B11" i="10" s="1"/>
  <c r="E47" i="4" l="1"/>
  <c r="E35" i="4"/>
  <c r="E36" i="4"/>
  <c r="E37" i="4"/>
  <c r="E45" i="4"/>
  <c r="E44" i="4"/>
  <c r="E43" i="4"/>
  <c r="E38" i="4"/>
  <c r="E51" i="4"/>
  <c r="E52" i="4"/>
  <c r="E53" i="4"/>
  <c r="E54" i="4"/>
  <c r="E55" i="4"/>
  <c r="E56" i="4"/>
  <c r="E57" i="4"/>
  <c r="E58" i="4"/>
  <c r="E59" i="4"/>
  <c r="E60" i="4"/>
  <c r="E61" i="4"/>
  <c r="E62" i="4"/>
  <c r="E63" i="4"/>
  <c r="G47" i="4" l="1"/>
  <c r="E28" i="4"/>
  <c r="E354" i="3" l="1"/>
  <c r="E353" i="3"/>
  <c r="E352" i="3"/>
  <c r="E351" i="3"/>
  <c r="E350" i="3"/>
  <c r="E349" i="3"/>
  <c r="E348" i="3"/>
  <c r="E343" i="3"/>
  <c r="E342" i="3"/>
  <c r="E341" i="3"/>
  <c r="E340" i="3"/>
  <c r="E339" i="3"/>
  <c r="E338" i="3"/>
  <c r="E337" i="3"/>
  <c r="E332" i="3"/>
  <c r="E331" i="3"/>
  <c r="E330" i="3"/>
  <c r="E329" i="3"/>
  <c r="E328" i="3"/>
  <c r="E327" i="3"/>
  <c r="E326" i="3"/>
  <c r="E325" i="3"/>
  <c r="E324" i="3"/>
  <c r="E319" i="3"/>
  <c r="E318" i="3"/>
  <c r="E317" i="3"/>
  <c r="E316" i="3"/>
  <c r="E315" i="3"/>
  <c r="E314" i="3"/>
  <c r="E313" i="3"/>
  <c r="E312" i="3"/>
  <c r="E311" i="3"/>
  <c r="E310" i="3"/>
  <c r="E309" i="3"/>
  <c r="E308" i="3"/>
  <c r="E307" i="3"/>
  <c r="E302" i="3"/>
  <c r="E301" i="3"/>
  <c r="E300" i="3"/>
  <c r="E299" i="3"/>
  <c r="E298" i="3"/>
  <c r="E297" i="3"/>
  <c r="E296" i="3"/>
  <c r="E295" i="3"/>
  <c r="E294" i="3"/>
  <c r="E293" i="3"/>
  <c r="E292" i="3"/>
  <c r="E291" i="3"/>
  <c r="E290" i="3"/>
  <c r="E289" i="3"/>
  <c r="E288" i="3"/>
  <c r="E165" i="3"/>
  <c r="E162" i="3"/>
  <c r="E161" i="3"/>
  <c r="E160" i="3"/>
  <c r="E159" i="3"/>
  <c r="E158" i="3"/>
  <c r="E157" i="3"/>
  <c r="E14" i="6"/>
  <c r="E152" i="3"/>
  <c r="E151" i="3"/>
  <c r="E150" i="3"/>
  <c r="E149" i="3"/>
  <c r="E148" i="3"/>
  <c r="E147" i="3"/>
  <c r="E146" i="3"/>
  <c r="E145" i="3"/>
  <c r="E144" i="3"/>
  <c r="E143" i="3"/>
  <c r="E142" i="3"/>
  <c r="E82" i="8"/>
  <c r="E81" i="8"/>
  <c r="E80" i="8"/>
  <c r="E79" i="8"/>
  <c r="E78" i="8"/>
  <c r="E74" i="8"/>
  <c r="E73" i="8"/>
  <c r="E72" i="8"/>
  <c r="E71" i="8"/>
  <c r="E70" i="8"/>
  <c r="E69" i="8"/>
  <c r="E68" i="8"/>
  <c r="E67" i="8"/>
  <c r="E66" i="8"/>
  <c r="E65" i="8"/>
  <c r="E48" i="8"/>
  <c r="E61" i="8"/>
  <c r="E60" i="8"/>
  <c r="E59" i="8"/>
  <c r="E58" i="8"/>
  <c r="E57" i="8"/>
  <c r="E56" i="8"/>
  <c r="E55" i="8"/>
  <c r="E54" i="8"/>
  <c r="E53" i="8"/>
  <c r="E52" i="8"/>
  <c r="E51" i="8"/>
  <c r="E50" i="8"/>
  <c r="E49" i="8"/>
  <c r="E47" i="8"/>
  <c r="E46" i="8"/>
  <c r="E45" i="8"/>
  <c r="E44" i="8"/>
  <c r="E43" i="8"/>
  <c r="E42" i="8"/>
  <c r="E41" i="8"/>
  <c r="E40" i="8"/>
  <c r="E36" i="8"/>
  <c r="E35" i="8"/>
  <c r="E34" i="8"/>
  <c r="E33" i="8"/>
  <c r="E32" i="8"/>
  <c r="E31" i="8"/>
  <c r="E30" i="8"/>
  <c r="E29" i="8"/>
  <c r="E28" i="8"/>
  <c r="E27" i="8"/>
  <c r="E26" i="8"/>
  <c r="E25" i="8"/>
  <c r="E191" i="4"/>
  <c r="G165" i="3" l="1"/>
  <c r="G61" i="8"/>
  <c r="G302" i="3"/>
  <c r="G343" i="3"/>
  <c r="G319" i="3"/>
  <c r="G332" i="3"/>
  <c r="G354" i="3"/>
  <c r="G74" i="8"/>
  <c r="G82" i="8"/>
  <c r="G36" i="8"/>
  <c r="E15" i="6"/>
  <c r="E21" i="8"/>
  <c r="E20" i="8"/>
  <c r="E19" i="8"/>
  <c r="E18" i="8"/>
  <c r="E17" i="8"/>
  <c r="E16" i="8"/>
  <c r="E15" i="8"/>
  <c r="E14" i="8"/>
  <c r="E13" i="8"/>
  <c r="E12" i="8"/>
  <c r="E11" i="8"/>
  <c r="E10" i="8"/>
  <c r="E9" i="8"/>
  <c r="E8" i="8"/>
  <c r="E7" i="8"/>
  <c r="E6" i="8"/>
  <c r="E5" i="8"/>
  <c r="E177" i="6"/>
  <c r="E176" i="6"/>
  <c r="E175" i="6"/>
  <c r="E174" i="6"/>
  <c r="E173" i="6"/>
  <c r="E172" i="6"/>
  <c r="E171" i="6"/>
  <c r="E170" i="6"/>
  <c r="E169" i="6"/>
  <c r="E168" i="6"/>
  <c r="E164" i="6"/>
  <c r="E163" i="6"/>
  <c r="E162" i="6"/>
  <c r="E161" i="6"/>
  <c r="E160" i="6"/>
  <c r="E159" i="6"/>
  <c r="E158" i="6"/>
  <c r="E157" i="6"/>
  <c r="E156" i="6"/>
  <c r="E155" i="6"/>
  <c r="E154" i="6"/>
  <c r="E153" i="6"/>
  <c r="E152" i="6"/>
  <c r="E151" i="6"/>
  <c r="E150" i="6"/>
  <c r="E149" i="6"/>
  <c r="E144" i="6"/>
  <c r="E143" i="6"/>
  <c r="E142" i="6"/>
  <c r="E141" i="6"/>
  <c r="E140" i="6"/>
  <c r="E139" i="6"/>
  <c r="E138" i="6"/>
  <c r="E145" i="6"/>
  <c r="E134" i="6"/>
  <c r="E133" i="6"/>
  <c r="E132" i="6"/>
  <c r="E131" i="6"/>
  <c r="E130" i="6"/>
  <c r="E129" i="6"/>
  <c r="E128" i="6"/>
  <c r="E124" i="6"/>
  <c r="E123" i="6"/>
  <c r="E122" i="6"/>
  <c r="E121" i="6"/>
  <c r="E120" i="6"/>
  <c r="E119" i="6"/>
  <c r="E118" i="6"/>
  <c r="E114" i="6"/>
  <c r="E113" i="6"/>
  <c r="E112" i="6"/>
  <c r="E111" i="6"/>
  <c r="E110" i="6"/>
  <c r="E109" i="6"/>
  <c r="E108" i="6"/>
  <c r="E107" i="6"/>
  <c r="E106" i="6"/>
  <c r="E102" i="6"/>
  <c r="E101" i="6"/>
  <c r="E100" i="6"/>
  <c r="E99" i="6"/>
  <c r="E98" i="6"/>
  <c r="E97" i="6"/>
  <c r="E93" i="6"/>
  <c r="E92" i="6"/>
  <c r="E91" i="6"/>
  <c r="E90" i="6"/>
  <c r="E89" i="6"/>
  <c r="E88" i="6"/>
  <c r="E84" i="6"/>
  <c r="E83" i="6"/>
  <c r="E82" i="6"/>
  <c r="E81" i="6"/>
  <c r="E80" i="6"/>
  <c r="E79" i="6"/>
  <c r="E75" i="6"/>
  <c r="E74" i="6"/>
  <c r="E73" i="6"/>
  <c r="E72" i="6"/>
  <c r="E71" i="6"/>
  <c r="E70" i="6"/>
  <c r="E69" i="6"/>
  <c r="E68" i="6"/>
  <c r="E64" i="6"/>
  <c r="E63" i="6"/>
  <c r="E62" i="6"/>
  <c r="E61" i="6"/>
  <c r="E60" i="6"/>
  <c r="E56" i="6"/>
  <c r="E55" i="6"/>
  <c r="E54" i="6"/>
  <c r="E53" i="6"/>
  <c r="E52" i="6"/>
  <c r="E48" i="6"/>
  <c r="E47" i="6"/>
  <c r="E46" i="6"/>
  <c r="E45" i="6"/>
  <c r="E44" i="6"/>
  <c r="E43" i="6"/>
  <c r="E42" i="6"/>
  <c r="E41" i="6"/>
  <c r="E37" i="6"/>
  <c r="E36" i="6"/>
  <c r="E35" i="6"/>
  <c r="E34" i="6"/>
  <c r="E33" i="6"/>
  <c r="E32" i="6"/>
  <c r="E31" i="6"/>
  <c r="E30" i="6"/>
  <c r="E26" i="6"/>
  <c r="E25" i="6"/>
  <c r="E24" i="6"/>
  <c r="E23" i="6"/>
  <c r="E22" i="6"/>
  <c r="E21" i="6"/>
  <c r="E20" i="6"/>
  <c r="E19" i="6"/>
  <c r="E13" i="6"/>
  <c r="E12" i="6"/>
  <c r="E11" i="6"/>
  <c r="E10" i="6"/>
  <c r="E9" i="6"/>
  <c r="E8" i="6"/>
  <c r="E7" i="6"/>
  <c r="E6" i="6"/>
  <c r="E5" i="6"/>
  <c r="E297" i="4"/>
  <c r="E296" i="4"/>
  <c r="E295" i="4"/>
  <c r="E294" i="4"/>
  <c r="E292" i="4"/>
  <c r="E291" i="4"/>
  <c r="E290" i="4"/>
  <c r="E289" i="4"/>
  <c r="E285" i="4"/>
  <c r="E284" i="4"/>
  <c r="E283" i="4"/>
  <c r="E279" i="4"/>
  <c r="E278" i="4"/>
  <c r="E277" i="4"/>
  <c r="E276" i="4"/>
  <c r="E275" i="4"/>
  <c r="E274" i="4"/>
  <c r="E269" i="4"/>
  <c r="E268" i="4"/>
  <c r="E267" i="4"/>
  <c r="E266" i="4"/>
  <c r="E265" i="4"/>
  <c r="E264" i="4"/>
  <c r="E263" i="4"/>
  <c r="E262" i="4"/>
  <c r="E261" i="4"/>
  <c r="E260" i="4"/>
  <c r="E256" i="4"/>
  <c r="E255" i="4"/>
  <c r="E254" i="4"/>
  <c r="E253" i="4"/>
  <c r="E252" i="4"/>
  <c r="E251" i="4"/>
  <c r="E250" i="4"/>
  <c r="E249" i="4"/>
  <c r="E248" i="4"/>
  <c r="E247" i="4"/>
  <c r="E246" i="4"/>
  <c r="E245" i="4"/>
  <c r="E244" i="4"/>
  <c r="E243" i="4"/>
  <c r="E242" i="4"/>
  <c r="E238" i="4"/>
  <c r="E237" i="4"/>
  <c r="E236" i="4"/>
  <c r="E235" i="4"/>
  <c r="E234" i="4"/>
  <c r="E233" i="4"/>
  <c r="E232" i="4"/>
  <c r="E231" i="4"/>
  <c r="E230" i="4"/>
  <c r="E229" i="4"/>
  <c r="E228" i="4"/>
  <c r="E227" i="4"/>
  <c r="E226" i="4"/>
  <c r="E225" i="4"/>
  <c r="E224" i="4"/>
  <c r="E223" i="4"/>
  <c r="E222" i="4"/>
  <c r="E218" i="4"/>
  <c r="E217" i="4"/>
  <c r="E216" i="4"/>
  <c r="E215" i="4"/>
  <c r="E214" i="4"/>
  <c r="E213" i="4"/>
  <c r="E212" i="4"/>
  <c r="E211" i="4"/>
  <c r="E210" i="4"/>
  <c r="E209" i="4"/>
  <c r="E208" i="4"/>
  <c r="E207" i="4"/>
  <c r="E206" i="4"/>
  <c r="E202" i="4"/>
  <c r="E201" i="4"/>
  <c r="E200" i="4"/>
  <c r="E199" i="4"/>
  <c r="E198" i="4"/>
  <c r="E197" i="4"/>
  <c r="E196" i="4"/>
  <c r="E195" i="4"/>
  <c r="E190" i="4"/>
  <c r="E189" i="4"/>
  <c r="E188" i="4"/>
  <c r="E187" i="4"/>
  <c r="E186" i="4"/>
  <c r="E185" i="4"/>
  <c r="E184" i="4"/>
  <c r="E183" i="4"/>
  <c r="E182" i="4"/>
  <c r="E178" i="4"/>
  <c r="E177" i="4"/>
  <c r="E176" i="4"/>
  <c r="E175" i="4"/>
  <c r="E174" i="4"/>
  <c r="E173" i="4"/>
  <c r="E172" i="4"/>
  <c r="E171" i="4"/>
  <c r="E167" i="4"/>
  <c r="E166" i="4"/>
  <c r="E165" i="4"/>
  <c r="E164" i="4"/>
  <c r="E163" i="4"/>
  <c r="E162" i="4"/>
  <c r="E161" i="4"/>
  <c r="E160" i="4"/>
  <c r="E159" i="4"/>
  <c r="E158" i="4"/>
  <c r="E133" i="4"/>
  <c r="E132" i="4"/>
  <c r="E131" i="4"/>
  <c r="E130" i="4"/>
  <c r="E129" i="4"/>
  <c r="E128" i="4"/>
  <c r="E127" i="4"/>
  <c r="E126" i="4"/>
  <c r="E154" i="4"/>
  <c r="E153" i="4"/>
  <c r="E152" i="4"/>
  <c r="E151" i="4"/>
  <c r="E150" i="4"/>
  <c r="E149" i="4"/>
  <c r="E148" i="4"/>
  <c r="E147" i="4"/>
  <c r="E146" i="4"/>
  <c r="E145" i="4"/>
  <c r="E144" i="4"/>
  <c r="E143" i="4"/>
  <c r="E142" i="4"/>
  <c r="E141" i="4"/>
  <c r="E140" i="4"/>
  <c r="E139" i="4"/>
  <c r="E138" i="4"/>
  <c r="E137" i="4"/>
  <c r="E122" i="4"/>
  <c r="E121" i="4"/>
  <c r="E120" i="4"/>
  <c r="E116" i="4"/>
  <c r="E115" i="4"/>
  <c r="E114" i="4"/>
  <c r="E113" i="4"/>
  <c r="E112" i="4"/>
  <c r="E111" i="4"/>
  <c r="E110" i="4"/>
  <c r="E109" i="4"/>
  <c r="E108" i="4"/>
  <c r="E107" i="4"/>
  <c r="E103" i="4"/>
  <c r="E102" i="4"/>
  <c r="E101" i="4"/>
  <c r="E100" i="4"/>
  <c r="E99" i="4"/>
  <c r="E95" i="4"/>
  <c r="E94" i="4"/>
  <c r="E93" i="4"/>
  <c r="E92" i="4"/>
  <c r="E91" i="4"/>
  <c r="E90" i="4"/>
  <c r="E89" i="4"/>
  <c r="E88" i="4"/>
  <c r="E87" i="4"/>
  <c r="E83" i="4"/>
  <c r="E82" i="4"/>
  <c r="E81" i="4"/>
  <c r="E80" i="4"/>
  <c r="E79" i="4"/>
  <c r="E78" i="4"/>
  <c r="E77" i="4"/>
  <c r="E76" i="4"/>
  <c r="E75" i="4"/>
  <c r="E74" i="4"/>
  <c r="E73" i="4"/>
  <c r="E72" i="4"/>
  <c r="E71" i="4"/>
  <c r="E70" i="4"/>
  <c r="E66" i="4"/>
  <c r="E65" i="4"/>
  <c r="E64" i="4"/>
  <c r="E27" i="4"/>
  <c r="E26" i="4"/>
  <c r="E25" i="4"/>
  <c r="E24" i="4"/>
  <c r="E23" i="4"/>
  <c r="E22" i="4"/>
  <c r="E21" i="4"/>
  <c r="E20" i="4"/>
  <c r="E19" i="4"/>
  <c r="E18" i="4"/>
  <c r="E17" i="4"/>
  <c r="E16" i="4"/>
  <c r="E12" i="4"/>
  <c r="E11" i="4"/>
  <c r="E10" i="4"/>
  <c r="E9" i="4"/>
  <c r="E8" i="4"/>
  <c r="E7" i="4"/>
  <c r="E6" i="4"/>
  <c r="E5" i="4"/>
  <c r="E284" i="3"/>
  <c r="E283" i="3"/>
  <c r="E282" i="3"/>
  <c r="E281" i="3"/>
  <c r="E280" i="3"/>
  <c r="E279" i="3"/>
  <c r="E278" i="3"/>
  <c r="E277" i="3"/>
  <c r="E273" i="3"/>
  <c r="E272" i="3"/>
  <c r="E271" i="3"/>
  <c r="E270" i="3"/>
  <c r="E269" i="3"/>
  <c r="E268" i="3"/>
  <c r="E267" i="3"/>
  <c r="E266" i="3"/>
  <c r="E265" i="3"/>
  <c r="E264" i="3"/>
  <c r="E260" i="3"/>
  <c r="E259" i="3"/>
  <c r="E258" i="3"/>
  <c r="E257" i="3"/>
  <c r="E256" i="3"/>
  <c r="E255" i="3"/>
  <c r="E254" i="3"/>
  <c r="E253" i="3"/>
  <c r="E252" i="3"/>
  <c r="E251" i="3"/>
  <c r="E247" i="3"/>
  <c r="G247" i="3" s="1"/>
  <c r="E243" i="3"/>
  <c r="E242" i="3"/>
  <c r="E241" i="3"/>
  <c r="E240" i="3"/>
  <c r="E239" i="3"/>
  <c r="E238" i="3"/>
  <c r="E237" i="3"/>
  <c r="E236" i="3"/>
  <c r="E228" i="3"/>
  <c r="E231" i="3"/>
  <c r="E230" i="3"/>
  <c r="E229" i="3"/>
  <c r="E227" i="3"/>
  <c r="E222" i="3"/>
  <c r="E221" i="3"/>
  <c r="E220" i="3"/>
  <c r="E219" i="3"/>
  <c r="E218" i="3"/>
  <c r="E217" i="3"/>
  <c r="E216" i="3"/>
  <c r="E215" i="3"/>
  <c r="E210" i="3"/>
  <c r="E209" i="3"/>
  <c r="E208" i="3"/>
  <c r="E207" i="3"/>
  <c r="E206" i="3"/>
  <c r="E205" i="3"/>
  <c r="E204" i="3"/>
  <c r="E203" i="3"/>
  <c r="E202" i="3"/>
  <c r="E201" i="3"/>
  <c r="E200" i="3"/>
  <c r="E199" i="3"/>
  <c r="E198" i="3"/>
  <c r="E197" i="3"/>
  <c r="E196" i="3"/>
  <c r="E195" i="3"/>
  <c r="E194" i="3"/>
  <c r="E189" i="3"/>
  <c r="E188" i="3"/>
  <c r="E187" i="3"/>
  <c r="E186" i="3"/>
  <c r="E185" i="3"/>
  <c r="E184" i="3"/>
  <c r="E183" i="3"/>
  <c r="E182" i="3"/>
  <c r="E181" i="3"/>
  <c r="E180" i="3"/>
  <c r="E179" i="3"/>
  <c r="E178" i="3"/>
  <c r="E177" i="3"/>
  <c r="E176" i="3"/>
  <c r="E175" i="3"/>
  <c r="E174" i="3"/>
  <c r="E173" i="3"/>
  <c r="E172" i="3"/>
  <c r="E171" i="3"/>
  <c r="E170" i="3"/>
  <c r="E141" i="3"/>
  <c r="E140" i="3"/>
  <c r="E134" i="3"/>
  <c r="E133" i="3"/>
  <c r="E132" i="3"/>
  <c r="E131" i="3"/>
  <c r="E130" i="3"/>
  <c r="E129" i="3"/>
  <c r="E128" i="3"/>
  <c r="E127" i="3"/>
  <c r="E126" i="3"/>
  <c r="E125" i="3"/>
  <c r="E124" i="3"/>
  <c r="E123" i="3"/>
  <c r="E122" i="3"/>
  <c r="E117" i="3"/>
  <c r="E116" i="3"/>
  <c r="E115" i="3"/>
  <c r="E114" i="3"/>
  <c r="E113" i="3"/>
  <c r="E112" i="3"/>
  <c r="E111" i="3"/>
  <c r="E110" i="3"/>
  <c r="E109" i="3"/>
  <c r="E108" i="3"/>
  <c r="E107" i="3"/>
  <c r="E106" i="3"/>
  <c r="E105" i="3"/>
  <c r="E100" i="3"/>
  <c r="G100" i="3" s="1"/>
  <c r="E95" i="3"/>
  <c r="E94" i="3"/>
  <c r="E93" i="3"/>
  <c r="E92" i="3"/>
  <c r="E91" i="3"/>
  <c r="E90" i="3"/>
  <c r="E89" i="3"/>
  <c r="E88" i="3"/>
  <c r="E87" i="3"/>
  <c r="E86" i="3"/>
  <c r="E85" i="3"/>
  <c r="E84" i="3"/>
  <c r="E83" i="3"/>
  <c r="E78" i="3"/>
  <c r="E77" i="3"/>
  <c r="E76" i="3"/>
  <c r="E75" i="3"/>
  <c r="E74" i="3"/>
  <c r="E73" i="3"/>
  <c r="E72" i="3"/>
  <c r="E71" i="3"/>
  <c r="E70" i="3"/>
  <c r="E65" i="3"/>
  <c r="E64" i="3"/>
  <c r="E61" i="3"/>
  <c r="E60" i="3"/>
  <c r="E59" i="3"/>
  <c r="E58" i="3"/>
  <c r="E53" i="3"/>
  <c r="E52" i="3"/>
  <c r="E51" i="3"/>
  <c r="E50" i="3"/>
  <c r="E49" i="3"/>
  <c r="E48" i="3"/>
  <c r="E47" i="3"/>
  <c r="E46" i="3"/>
  <c r="E45" i="3"/>
  <c r="E44" i="3"/>
  <c r="E39" i="3"/>
  <c r="E38" i="3"/>
  <c r="E37" i="3"/>
  <c r="E36" i="3"/>
  <c r="E35" i="3"/>
  <c r="E34" i="3"/>
  <c r="E33" i="3"/>
  <c r="E32" i="3"/>
  <c r="E28" i="3"/>
  <c r="E27" i="3"/>
  <c r="E26" i="3"/>
  <c r="E25" i="3"/>
  <c r="E24" i="3"/>
  <c r="E23" i="3"/>
  <c r="E22" i="3"/>
  <c r="E21" i="3"/>
  <c r="E20" i="3"/>
  <c r="E19" i="3"/>
  <c r="E18" i="3"/>
  <c r="E17" i="3"/>
  <c r="E16" i="3"/>
  <c r="E15" i="3"/>
  <c r="E102" i="2"/>
  <c r="E99" i="2"/>
  <c r="E98" i="2"/>
  <c r="E10" i="3"/>
  <c r="E9" i="3"/>
  <c r="E8" i="3"/>
  <c r="E7" i="3"/>
  <c r="E6" i="3"/>
  <c r="E507" i="2"/>
  <c r="E506" i="2"/>
  <c r="E505" i="2"/>
  <c r="E504" i="2"/>
  <c r="E503" i="2"/>
  <c r="E502" i="2"/>
  <c r="E501" i="2"/>
  <c r="E500" i="2"/>
  <c r="E499" i="2"/>
  <c r="E498" i="2"/>
  <c r="E497" i="2"/>
  <c r="E496" i="2"/>
  <c r="E495" i="2"/>
  <c r="E494" i="2"/>
  <c r="E490" i="2"/>
  <c r="E489" i="2"/>
  <c r="E488" i="2"/>
  <c r="E487" i="2"/>
  <c r="E486" i="2"/>
  <c r="E485" i="2"/>
  <c r="E481" i="2"/>
  <c r="E480" i="2"/>
  <c r="E479" i="2"/>
  <c r="E478" i="2"/>
  <c r="E477" i="2"/>
  <c r="E476" i="2"/>
  <c r="E472" i="2"/>
  <c r="E471" i="2"/>
  <c r="E470" i="2"/>
  <c r="E469" i="2"/>
  <c r="E468" i="2"/>
  <c r="E467" i="2"/>
  <c r="E466" i="2"/>
  <c r="E465" i="2"/>
  <c r="E461" i="2"/>
  <c r="E460" i="2"/>
  <c r="E459" i="2"/>
  <c r="E458" i="2"/>
  <c r="E457" i="2"/>
  <c r="E456" i="2"/>
  <c r="E455" i="2"/>
  <c r="E454" i="2"/>
  <c r="E453" i="2"/>
  <c r="E452" i="2"/>
  <c r="E448" i="2"/>
  <c r="E447" i="2"/>
  <c r="E446" i="2"/>
  <c r="E445" i="2"/>
  <c r="E444" i="2"/>
  <c r="E443" i="2"/>
  <c r="E439" i="2"/>
  <c r="E438" i="2"/>
  <c r="E437" i="2"/>
  <c r="E436" i="2"/>
  <c r="E435" i="2"/>
  <c r="E434" i="2"/>
  <c r="E433" i="2"/>
  <c r="E432" i="2"/>
  <c r="E431" i="2"/>
  <c r="E430" i="2"/>
  <c r="E429" i="2"/>
  <c r="E428" i="2"/>
  <c r="E427" i="2"/>
  <c r="E426" i="2"/>
  <c r="E422" i="2"/>
  <c r="E421" i="2"/>
  <c r="E416" i="2"/>
  <c r="E415" i="2"/>
  <c r="E410" i="2"/>
  <c r="E409" i="2"/>
  <c r="E408" i="2"/>
  <c r="E404" i="2"/>
  <c r="E403" i="2"/>
  <c r="E402" i="2"/>
  <c r="E401" i="2"/>
  <c r="E400" i="2"/>
  <c r="E399" i="2"/>
  <c r="E394" i="2"/>
  <c r="E393" i="2"/>
  <c r="E392" i="2"/>
  <c r="E391" i="2"/>
  <c r="E390" i="2"/>
  <c r="E389" i="2"/>
  <c r="E385" i="2"/>
  <c r="E384" i="2"/>
  <c r="E383" i="2"/>
  <c r="E382" i="2"/>
  <c r="E381" i="2"/>
  <c r="E380" i="2"/>
  <c r="E376" i="2"/>
  <c r="E375" i="2"/>
  <c r="E374" i="2"/>
  <c r="E373" i="2"/>
  <c r="E372" i="2"/>
  <c r="E371" i="2"/>
  <c r="E341" i="2"/>
  <c r="E367" i="2"/>
  <c r="E366" i="2"/>
  <c r="E365" i="2"/>
  <c r="E364" i="2"/>
  <c r="E363" i="2"/>
  <c r="E362" i="2"/>
  <c r="E356" i="2"/>
  <c r="E355" i="2"/>
  <c r="E351" i="2"/>
  <c r="E350" i="2"/>
  <c r="E349" i="2"/>
  <c r="E348" i="2"/>
  <c r="E347" i="2"/>
  <c r="E346" i="2"/>
  <c r="E342" i="2"/>
  <c r="E340" i="2"/>
  <c r="E339" i="2"/>
  <c r="E338" i="2"/>
  <c r="E337" i="2"/>
  <c r="E336" i="2"/>
  <c r="E332" i="2"/>
  <c r="E331" i="2"/>
  <c r="E330" i="2"/>
  <c r="E329" i="2"/>
  <c r="E325" i="2"/>
  <c r="E324" i="2"/>
  <c r="E323" i="2"/>
  <c r="E322" i="2"/>
  <c r="E321" i="2"/>
  <c r="E320" i="2"/>
  <c r="E319" i="2"/>
  <c r="E315" i="2"/>
  <c r="E314" i="2"/>
  <c r="E313" i="2"/>
  <c r="E312" i="2"/>
  <c r="E311" i="2"/>
  <c r="E310" i="2"/>
  <c r="E309" i="2"/>
  <c r="E308" i="2"/>
  <c r="E307" i="2"/>
  <c r="E306" i="2"/>
  <c r="E305" i="2"/>
  <c r="E301" i="2"/>
  <c r="E300" i="2"/>
  <c r="E299" i="2"/>
  <c r="E298" i="2"/>
  <c r="E297" i="2"/>
  <c r="E296" i="2"/>
  <c r="E292" i="2"/>
  <c r="E291" i="2"/>
  <c r="E290" i="2"/>
  <c r="E289" i="2"/>
  <c r="E288" i="2"/>
  <c r="E287" i="2"/>
  <c r="E286" i="2"/>
  <c r="E285" i="2"/>
  <c r="E284" i="2"/>
  <c r="E280" i="2"/>
  <c r="E279" i="2"/>
  <c r="E278" i="2"/>
  <c r="E277" i="2"/>
  <c r="E276" i="2"/>
  <c r="E275" i="2"/>
  <c r="E274" i="2"/>
  <c r="E270" i="2"/>
  <c r="E269" i="2"/>
  <c r="E268" i="2"/>
  <c r="E267" i="2"/>
  <c r="E266" i="2"/>
  <c r="E265" i="2"/>
  <c r="E261" i="2"/>
  <c r="E260" i="2"/>
  <c r="E259" i="2"/>
  <c r="E258" i="2"/>
  <c r="E257" i="2"/>
  <c r="E256" i="2"/>
  <c r="E255" i="2"/>
  <c r="E254" i="2"/>
  <c r="E253" i="2"/>
  <c r="E249" i="2"/>
  <c r="E248" i="2"/>
  <c r="E247" i="2"/>
  <c r="E246" i="2"/>
  <c r="E245" i="2"/>
  <c r="E244" i="2"/>
  <c r="E243" i="2"/>
  <c r="E242" i="2"/>
  <c r="E241" i="2"/>
  <c r="E237" i="2"/>
  <c r="E236" i="2"/>
  <c r="E235" i="2"/>
  <c r="E234" i="2"/>
  <c r="E233" i="2"/>
  <c r="E232" i="2"/>
  <c r="E231" i="2"/>
  <c r="E230" i="2"/>
  <c r="E229" i="2"/>
  <c r="E228" i="2"/>
  <c r="E227" i="2"/>
  <c r="E226" i="2"/>
  <c r="E225" i="2"/>
  <c r="E224" i="2"/>
  <c r="E220" i="2"/>
  <c r="E219" i="2"/>
  <c r="E218" i="2"/>
  <c r="E217" i="2"/>
  <c r="E216" i="2"/>
  <c r="E215" i="2"/>
  <c r="E211" i="2"/>
  <c r="E210" i="2"/>
  <c r="E209" i="2"/>
  <c r="E208" i="2"/>
  <c r="E207" i="2"/>
  <c r="E206" i="2"/>
  <c r="E205" i="2"/>
  <c r="E204" i="2"/>
  <c r="E203" i="2"/>
  <c r="E199" i="2"/>
  <c r="E198" i="2"/>
  <c r="E197" i="2"/>
  <c r="E196" i="2"/>
  <c r="E195" i="2"/>
  <c r="E194" i="2"/>
  <c r="E193" i="2"/>
  <c r="E192" i="2"/>
  <c r="E191" i="2"/>
  <c r="E190" i="2"/>
  <c r="E189" i="2"/>
  <c r="E188" i="2"/>
  <c r="E187" i="2"/>
  <c r="E186" i="2"/>
  <c r="E185" i="2"/>
  <c r="E184" i="2"/>
  <c r="E183" i="2"/>
  <c r="E179" i="2"/>
  <c r="E178" i="2"/>
  <c r="E177" i="2"/>
  <c r="E176" i="2"/>
  <c r="E175" i="2"/>
  <c r="E174" i="2"/>
  <c r="E173" i="2"/>
  <c r="E172" i="2"/>
  <c r="E171" i="2"/>
  <c r="E167" i="2"/>
  <c r="E166" i="2"/>
  <c r="E165" i="2"/>
  <c r="E164" i="2"/>
  <c r="E163" i="2"/>
  <c r="E162" i="2"/>
  <c r="E161" i="2"/>
  <c r="E160" i="2"/>
  <c r="E159" i="2"/>
  <c r="E158" i="2"/>
  <c r="E157" i="2"/>
  <c r="E156" i="2"/>
  <c r="E155" i="2"/>
  <c r="E154" i="2"/>
  <c r="E153" i="2"/>
  <c r="E152" i="2"/>
  <c r="E151" i="2"/>
  <c r="E150" i="2"/>
  <c r="E149" i="2"/>
  <c r="E148" i="2"/>
  <c r="E17" i="2"/>
  <c r="E147" i="2"/>
  <c r="E143" i="2"/>
  <c r="E142" i="2"/>
  <c r="E141" i="2"/>
  <c r="E140" i="2"/>
  <c r="E139" i="2"/>
  <c r="E113" i="2"/>
  <c r="E112" i="2"/>
  <c r="E111" i="2"/>
  <c r="E110" i="2"/>
  <c r="E109" i="2"/>
  <c r="E108" i="2"/>
  <c r="E107" i="2"/>
  <c r="E106" i="2"/>
  <c r="E101" i="2"/>
  <c r="E100" i="2"/>
  <c r="E97" i="2"/>
  <c r="E93" i="2"/>
  <c r="E92" i="2"/>
  <c r="E91" i="2"/>
  <c r="E90" i="2"/>
  <c r="E89" i="2"/>
  <c r="E88" i="2"/>
  <c r="E87" i="2"/>
  <c r="E86" i="2"/>
  <c r="E82" i="2"/>
  <c r="E81" i="2"/>
  <c r="E80" i="2"/>
  <c r="E79" i="2"/>
  <c r="E78" i="2"/>
  <c r="E77" i="2"/>
  <c r="E76" i="2"/>
  <c r="E75" i="2"/>
  <c r="E71" i="2"/>
  <c r="E70" i="2"/>
  <c r="E69" i="2"/>
  <c r="E68" i="2"/>
  <c r="E67" i="2"/>
  <c r="E66" i="2"/>
  <c r="E65" i="2"/>
  <c r="E64" i="2"/>
  <c r="E60" i="2"/>
  <c r="E59" i="2"/>
  <c r="E58" i="2"/>
  <c r="E57" i="2"/>
  <c r="E56" i="2"/>
  <c r="E55" i="2"/>
  <c r="E51" i="2"/>
  <c r="E50" i="2"/>
  <c r="E49" i="2"/>
  <c r="E48" i="2"/>
  <c r="E47" i="2"/>
  <c r="E46" i="2"/>
  <c r="E45" i="2"/>
  <c r="E44" i="2"/>
  <c r="E43" i="2"/>
  <c r="E39" i="2"/>
  <c r="E38" i="2"/>
  <c r="E37" i="2"/>
  <c r="E36" i="2"/>
  <c r="E32" i="2"/>
  <c r="E31" i="2"/>
  <c r="E30" i="2"/>
  <c r="E29" i="2"/>
  <c r="E28" i="2"/>
  <c r="E27" i="2"/>
  <c r="E26" i="2"/>
  <c r="E25" i="2"/>
  <c r="E24" i="2"/>
  <c r="E20" i="2"/>
  <c r="E19" i="2"/>
  <c r="E18" i="2"/>
  <c r="E13" i="2"/>
  <c r="E11" i="2"/>
  <c r="E10" i="2"/>
  <c r="E9" i="2"/>
  <c r="E8" i="2"/>
  <c r="E7" i="2"/>
  <c r="E6" i="2"/>
  <c r="E5" i="2"/>
  <c r="G385" i="2" l="1"/>
  <c r="G404" i="2"/>
  <c r="G358" i="2"/>
  <c r="G416" i="2"/>
  <c r="G439" i="2"/>
  <c r="G461" i="2"/>
  <c r="G490" i="2"/>
  <c r="G376" i="2"/>
  <c r="G410" i="2"/>
  <c r="G367" i="2"/>
  <c r="G422" i="2"/>
  <c r="G448" i="2"/>
  <c r="G472" i="2"/>
  <c r="G481" i="2"/>
  <c r="G507" i="2"/>
  <c r="G297" i="4"/>
  <c r="G84" i="6"/>
  <c r="G93" i="6"/>
  <c r="G48" i="6"/>
  <c r="G95" i="4"/>
  <c r="G13" i="2"/>
  <c r="G220" i="2"/>
  <c r="G211" i="2"/>
  <c r="G315" i="2"/>
  <c r="G93" i="2"/>
  <c r="G199" i="2"/>
  <c r="G31" i="4"/>
  <c r="G167" i="4"/>
  <c r="G202" i="4"/>
  <c r="G56" i="6"/>
  <c r="G103" i="4"/>
  <c r="G243" i="3"/>
  <c r="G82" i="2"/>
  <c r="G71" i="2"/>
  <c r="G51" i="2"/>
  <c r="G39" i="2"/>
  <c r="G32" i="2"/>
  <c r="G20" i="2"/>
  <c r="G39" i="3"/>
  <c r="G134" i="3"/>
  <c r="G113" i="2"/>
  <c r="G179" i="2"/>
  <c r="G249" i="2"/>
  <c r="G261" i="2"/>
  <c r="G280" i="2"/>
  <c r="G301" i="2"/>
  <c r="G325" i="2"/>
  <c r="G351" i="2"/>
  <c r="G189" i="3"/>
  <c r="G210" i="3"/>
  <c r="G238" i="4"/>
  <c r="G269" i="4"/>
  <c r="G285" i="4"/>
  <c r="G60" i="2"/>
  <c r="G102" i="2"/>
  <c r="G143" i="2"/>
  <c r="G167" i="2"/>
  <c r="G237" i="2"/>
  <c r="G292" i="2"/>
  <c r="G332" i="2"/>
  <c r="G342" i="2"/>
  <c r="G394" i="2"/>
  <c r="G152" i="3"/>
  <c r="G10" i="3"/>
  <c r="G53" i="3"/>
  <c r="G65" i="3"/>
  <c r="G95" i="3"/>
  <c r="G117" i="3"/>
  <c r="G222" i="3"/>
  <c r="G231" i="3"/>
  <c r="G260" i="3"/>
  <c r="G273" i="3"/>
  <c r="G28" i="3"/>
  <c r="G78" i="3"/>
  <c r="G21" i="8"/>
  <c r="E85" i="8" s="1"/>
  <c r="G124" i="6"/>
  <c r="G164" i="6"/>
  <c r="G102" i="6"/>
  <c r="G177" i="6"/>
  <c r="G26" i="6"/>
  <c r="G15" i="6"/>
  <c r="G37" i="6"/>
  <c r="G64" i="6"/>
  <c r="G75" i="6"/>
  <c r="G114" i="6"/>
  <c r="G134" i="6"/>
  <c r="G145" i="6"/>
  <c r="G12" i="4"/>
  <c r="G83" i="4"/>
  <c r="G122" i="4"/>
  <c r="G154" i="4"/>
  <c r="G133" i="4"/>
  <c r="G191" i="4"/>
  <c r="G116" i="4"/>
  <c r="G178" i="4"/>
  <c r="G256" i="4"/>
  <c r="G66" i="4"/>
  <c r="G218" i="4"/>
  <c r="G284" i="3"/>
  <c r="G270" i="2"/>
  <c r="E308" i="4" l="1"/>
  <c r="E356" i="3"/>
  <c r="E513" i="2"/>
  <c r="B9" i="10"/>
  <c r="E179" i="6"/>
  <c r="B8" i="10" l="1"/>
  <c r="B7" i="10"/>
  <c r="B5" i="10"/>
  <c r="B4" i="10"/>
  <c r="B6" i="10"/>
  <c r="B14" i="10" l="1"/>
  <c r="B16" i="10" s="1"/>
  <c r="C16" i="10" s="1"/>
  <c r="D16" i="10" s="1"/>
</calcChain>
</file>

<file path=xl/sharedStrings.xml><?xml version="1.0" encoding="utf-8"?>
<sst xmlns="http://schemas.openxmlformats.org/spreadsheetml/2006/main" count="3088" uniqueCount="1271">
  <si>
    <t>L1.01</t>
  </si>
  <si>
    <t>Tubería fundición dúctil clase preferente C40-C30 según norma UNE EN-545:2011, recubrimiento interior plastico de poliuretano o similar, con parte proporcional de juntas incluidas. Conexión campana enchufe. Revestimiento exterior Zinc Aluminio 400 gr/m2.</t>
  </si>
  <si>
    <t>Concepto</t>
  </si>
  <si>
    <t>Cantidad</t>
  </si>
  <si>
    <t>Precio Unitario</t>
  </si>
  <si>
    <t>TOTAL</t>
  </si>
  <si>
    <t>ML</t>
  </si>
  <si>
    <t>Tubería DN-80 mm.</t>
  </si>
  <si>
    <t>Tubería DN-100 mm.</t>
  </si>
  <si>
    <t>Tubería DN-150 mm.</t>
  </si>
  <si>
    <t>Tubería DN-200 mm.</t>
  </si>
  <si>
    <t>Tubería DN-250 mm.</t>
  </si>
  <si>
    <t>Tubería DN-300 mm.</t>
  </si>
  <si>
    <t>Tubería DN-350 mm.</t>
  </si>
  <si>
    <t>Tubería DN-400 mm.</t>
  </si>
  <si>
    <t>Tubería DN-450 mm.</t>
  </si>
  <si>
    <t>Tubería DN-500 mm.</t>
  </si>
  <si>
    <t>Tubería DN-600 mm.</t>
  </si>
  <si>
    <t>Tubería DN-800 mm.</t>
  </si>
  <si>
    <t>L1.02</t>
  </si>
  <si>
    <t>Empalme de fundicion ductil, conexión Brida enchufe,  recubrimiento interior y exterior de epoxi, esmalte o similar aquacoat, conjuntos completos, equipados con contrabridas, bulones y juntas EPDM tanto para brida y contrabrida PFA 16 bar. Brida Orientable. Norma UNE EN-545:2011</t>
  </si>
  <si>
    <t>UD.</t>
  </si>
  <si>
    <t xml:space="preserve">Empalme Brida-Enchufe   80 mm. </t>
  </si>
  <si>
    <t>Empalme Brida-Enchufe 100 mm.</t>
  </si>
  <si>
    <t>Empalme Brida-Enchufe 150 mm.</t>
  </si>
  <si>
    <t>Empalme Brida-Enchufe 200 mm.</t>
  </si>
  <si>
    <t>Empalme Brida-Enchufe 250 mm.</t>
  </si>
  <si>
    <t>Empalme Brida-Enchufe 300 mm.</t>
  </si>
  <si>
    <t>Empalme Brida-Enchufe 350 mm.</t>
  </si>
  <si>
    <t>Empalme Brida-Enchufe 400 mm.</t>
  </si>
  <si>
    <t>Empalme Brida-Enchufe 450 mm.</t>
  </si>
  <si>
    <t>Empalme Brida-Enchufe 500 mm.</t>
  </si>
  <si>
    <t>Empalme Brida-Enchufe 600 mm.</t>
  </si>
  <si>
    <t>Empalme Brida-Enchufe 800 mm.</t>
  </si>
  <si>
    <t>L1.03</t>
  </si>
  <si>
    <t>Empalme de fundicion ductil, conexión Brida Liso, accesorios recubrimiento interior y exterior de epoxi, esmalte o similar aquacoat, conjuntos completos, equipados con junta EPDM para brida PFA 16 bar. Brida Orientable. Norma UNE EN-545:2011</t>
  </si>
  <si>
    <t>Empalme Brida-Liso 80 mm.</t>
  </si>
  <si>
    <t>Empalme Brida-Liso 100 mm.</t>
  </si>
  <si>
    <t>Empalme Brida-Liso 150 mm.</t>
  </si>
  <si>
    <t>Empalme Brida-Liso 200 mm.</t>
  </si>
  <si>
    <t>Empalme Brida-Liso 250 mm.</t>
  </si>
  <si>
    <t>Empalme Brida-Liso 300 mm.</t>
  </si>
  <si>
    <t>Empalme Brida-Liso 350 mm.</t>
  </si>
  <si>
    <t>Empalme Brida-Liso 400 mm.</t>
  </si>
  <si>
    <t>Empalme Brida-Liso 450 mm.</t>
  </si>
  <si>
    <t>Empalme Brida-Liso 500 mm.</t>
  </si>
  <si>
    <t>Empalme Brida-Liso 600 mm.</t>
  </si>
  <si>
    <t>Empalme Brida-Liso 800 mm.</t>
  </si>
  <si>
    <t>L1.04</t>
  </si>
  <si>
    <t>Junta para acerrojar tuberia de fundicion ductil, anillo de junta EPDM PFA 16 bar con injertos metalicos antitraccion para alojar en cabeza de tubos.</t>
  </si>
  <si>
    <t>Junta EPDM con injertos para acerrojar tuberia     80 mm</t>
  </si>
  <si>
    <t>Junta EPDM con injertos para acerrojar tuberia   100 mm</t>
  </si>
  <si>
    <t>Junta EPDM con injertos para acerrojar tuberia   150 mm</t>
  </si>
  <si>
    <t>Junta EPDM con injertos para acerrojar tuberia   200 mm</t>
  </si>
  <si>
    <t>Junta EPDM con injertos para acerrojar tuberia   250 mm</t>
  </si>
  <si>
    <t>Junta EPDM con injertos para acerrojar tuberia   300 mm</t>
  </si>
  <si>
    <t>Junta EPDM con injertos para acerrojar tuberia   350 mm</t>
  </si>
  <si>
    <t>Junta EPDM con injertos para acerrojar tuberia   400 mm</t>
  </si>
  <si>
    <t>Junta EPDM con injertos para acerrojar tuberia   450 mm</t>
  </si>
  <si>
    <t>Junta EPDM con injertos para acerrojar tuberia   500 mm</t>
  </si>
  <si>
    <t>Junta EPDM con injertos para acerrojar tuberia   600 mm</t>
  </si>
  <si>
    <t>L1.05</t>
  </si>
  <si>
    <t>Conjunto para acerrojar accesorios de fundicion ductil, compuesto por anillo EPDM con injertos metalicos, contrabridas y bulones.</t>
  </si>
  <si>
    <t>Conjunto para acerrojar accesorios.                 80 mm</t>
  </si>
  <si>
    <t>Conjunto para acerrojar accesorios.               100 mm</t>
  </si>
  <si>
    <t>Conjunto para acerrojar accesorios.               150 mm</t>
  </si>
  <si>
    <t>Conjunto para acerrojar accesorios.               200 mm</t>
  </si>
  <si>
    <t>Conjunto para acerrojar accesorios.               250 mm</t>
  </si>
  <si>
    <t>Conjunto para acerrojar accesorios.               300 mm</t>
  </si>
  <si>
    <t>L1.06</t>
  </si>
  <si>
    <t>Codos Enchufe-Enchufe de fundicion ductil, recubrimiento interior y exterior de epoxi, esmalte o similar aquacoat, conjuntos completos equipados con contrabidas, bulones y juntas EPDM para contrabrida PFA &gt; 25 bar. Norma UNE EN-545:2011. Para cualquier angulo 90-45-22-11º</t>
  </si>
  <si>
    <t>Codo Enchufe-Enchufe + juntas mecanicas   80 mm</t>
  </si>
  <si>
    <t>Codo Enchufe-Enchufe + juntas mecanicas 100 mm</t>
  </si>
  <si>
    <t>Codo Enchufe-Enchufe + juntas mecanicas 150 mm</t>
  </si>
  <si>
    <t>Codo Enchufe-Enchufe + juntas mecanicas 200 mm</t>
  </si>
  <si>
    <t>Codo Enchufe-Enchufe + juntas mecanicas 250 mm</t>
  </si>
  <si>
    <t>Codo Enchufe-Enchufe + juntas mecanicas 300 mm</t>
  </si>
  <si>
    <t>Codo Enchufe-Enchufe + juntas mecanicas 350 mm</t>
  </si>
  <si>
    <t>Codo Enchufe-Enchufe + juntas mecanicas 400 mm</t>
  </si>
  <si>
    <t>Codo Enchufe-Enchufe + juntas mecanicas 450 mm</t>
  </si>
  <si>
    <t>Codo Enchufe-Enchufe + juntas mecanicas 500 mm</t>
  </si>
  <si>
    <t>Codo Enchufe-Enchufe + juntas mecanicas 600 mm</t>
  </si>
  <si>
    <t>L1.07</t>
  </si>
  <si>
    <t>Codos Brida-Brida de fundicion ductil, recubrimiento interior y exterior de epoxi, esmalte o similar aquacoat, conjuntos completos equipados con juntas EPDM para brida. PFA 16 bar Norma UNE EN-545:2011. Para cualquier angulo 90-45-22-11º</t>
  </si>
  <si>
    <t>Codo Brida-Brida + juntas                            80 mm</t>
  </si>
  <si>
    <t>Codo Brida-Brida + juntas                          100 mm</t>
  </si>
  <si>
    <t>Codo Brida-Brida + juntas                          150 mm</t>
  </si>
  <si>
    <t>Codo Brida-Brida + juntas                          200 mm</t>
  </si>
  <si>
    <t>Codo Brida-Brida + juntas                          250 mm</t>
  </si>
  <si>
    <t>Codo Brida-Brida + juntas                          300 mm</t>
  </si>
  <si>
    <t>Codo Brida-Brida + juntas                          350 mm</t>
  </si>
  <si>
    <t>Codo Brida-Brida + juntas                          400 mm</t>
  </si>
  <si>
    <t>Codo Brida-Brida + juntas                          500 mm</t>
  </si>
  <si>
    <t>Codo Brida-Brida + juntas                          600 mm</t>
  </si>
  <si>
    <t>L1.08</t>
  </si>
  <si>
    <t xml:space="preserve">Te Enchufe-Enchufe a Brida de fundicion ductil, recubrimiento interior y exterior de epoxi, esmalte o similar aquacoat. conjuntos equipados con contrabidas, bulones y juntas EPDM para contrabrida y brida PFA 16 bar. Derivacion con Brida orientable de cualquier diametro. Norma UNE EN-545:2011. </t>
  </si>
  <si>
    <t>Te E/E salida Brida + juntas                         80 mm</t>
  </si>
  <si>
    <t>Te E/E salida Brida + juntas                       100 mm</t>
  </si>
  <si>
    <t>Te E/E salida Brida + juntas                       150 mm</t>
  </si>
  <si>
    <t>Te E/E salida Brida + juntas                       200 mm</t>
  </si>
  <si>
    <t>Te E/E salida Brida + juntas                       250 mm</t>
  </si>
  <si>
    <t>Te E/E salida Brida + juntas                       300 mm</t>
  </si>
  <si>
    <t>Te E/E salida Brida + juntas                       350 mm</t>
  </si>
  <si>
    <t>Te E/E salida Brida + juntas                       400 mm</t>
  </si>
  <si>
    <t>Te E/E salida Brida + juntas                       450 mm</t>
  </si>
  <si>
    <t>Te E/E salida Brida + juntas                       500 mm</t>
  </si>
  <si>
    <t>Te E/E salida Brida + juntas                       600 mm</t>
  </si>
  <si>
    <t>L1.09</t>
  </si>
  <si>
    <t xml:space="preserve">Te Enchufe-Enchufe a Enchufe de fundicion ductil, recubrimiento interior y exterior de epoxi, esmalte o similar aquacoat. conjuntos equipados con contrabidas, bulones y juntas EPDM para contrabridas PFA &gt; 25 bar. Derivacion enchufe de cualquier diametro. Norma UNE EN-545:2011. </t>
  </si>
  <si>
    <t>Te E/E/E salida cualquier diametro + juntas       80 mm</t>
  </si>
  <si>
    <t>Te E/E/E salida cualquier diametro + juntas     100 mm</t>
  </si>
  <si>
    <t>Te E/E/E salida cualquier diametro + juntas     150 mm</t>
  </si>
  <si>
    <t>Te E/E/E salida cualquier diametro + juntas     200 mm</t>
  </si>
  <si>
    <t>L1.10</t>
  </si>
  <si>
    <t xml:space="preserve">Te Brida-Brida salida a Brida de fundicion ductil, recubrimiento interior y exterior de epoxi, esmalte o similar aquacoat. conjuntos equipados con  juntas EPDM para brida, PFA-16. Todas las bridas orientables y derivacion de cualquier diametro. Norma UNE EN-545:2011. </t>
  </si>
  <si>
    <t>Te B/B salida Brida + juntas                         80 mm</t>
  </si>
  <si>
    <t>Te B/B salida Brida + juntas                       100 mm</t>
  </si>
  <si>
    <t>Te B/B salida Brida + juntas                       150 mm</t>
  </si>
  <si>
    <t>Te B/B salida Brida + juntas                       200 mm</t>
  </si>
  <si>
    <t>Te B/B salida Brida + juntas                       250 mm</t>
  </si>
  <si>
    <t>Te B/B salida Brida + juntas                       300 mm</t>
  </si>
  <si>
    <t>Te B/B salida Brida + juntas                       350 mm</t>
  </si>
  <si>
    <t>Te B/B salida Brida + juntas                       400 mm</t>
  </si>
  <si>
    <t>Te B/B salida Brida + juntas                       450 mm</t>
  </si>
  <si>
    <t>Te B/B salida Brida + juntas                       500 mm</t>
  </si>
  <si>
    <t>Te B/B salida Brida + juntas                       600 mm</t>
  </si>
  <si>
    <t>Te B/B salida Brida + juntas                       800 mm</t>
  </si>
  <si>
    <t>L1.11</t>
  </si>
  <si>
    <t xml:space="preserve">Manguito Enchufe-Enchufe de fundicion ductil, recubrimiento interior y exterior de epoxi, esmalte o similar aquacoat. conjuntos completos equipados con contrabridas, bulones y juntas EPDM PFA &gt; 25 bar. Norma UNE EN-545:2011. </t>
  </si>
  <si>
    <t>Manguito Enchufe-Enchufe + juntas               80 mm</t>
  </si>
  <si>
    <t>Manguito Enchufe-Enchufe + juntas             100 mm</t>
  </si>
  <si>
    <t>Manguito Enchufe-Enchufe + juntas             150 mm</t>
  </si>
  <si>
    <t>Manguito Enchufe-Enchufe + juntas             200 mm</t>
  </si>
  <si>
    <t>Manguito Enchufe-Enchufe + juntas             250 mm</t>
  </si>
  <si>
    <t>Manguito Enchufe-Enchufe + juntas             300 mm</t>
  </si>
  <si>
    <t>Manguito Enchufe-Enchufe + juntas             350 mm</t>
  </si>
  <si>
    <t>Manguito Enchufe-Enchufe + juntas             400 mm</t>
  </si>
  <si>
    <t>Manguito Enchufe-Enchufe + juntas             450 mm</t>
  </si>
  <si>
    <t>Manguito Enchufe-Enchufe + juntas             500 mm</t>
  </si>
  <si>
    <t>Manguito Enchufe-Enchufe + juntas             600 mm</t>
  </si>
  <si>
    <t>L1.12</t>
  </si>
  <si>
    <t xml:space="preserve">Manguito Brida-Brida de fundicion ductil Longitud total 0,25 m, recubrimiento interior y exterior de epoxi, esmalte o similar aquacoat. Conjuntos completos  equipados   con junta EPDM para brida PFA 16 bar. Ambas bridas orientables. Norma UNE EN-545:2011. </t>
  </si>
  <si>
    <t>Manguito Brida-Brida + juntas Lu 0,25 m       80 mm</t>
  </si>
  <si>
    <t>Manguito Brida-Brida + juntas Lu 0,25 m     100 mm</t>
  </si>
  <si>
    <t>Manguito Brida-Brida + juntas Lu 0,25 m     150 mm</t>
  </si>
  <si>
    <t>Manguito Brida-Brida + juntas Lu 0,25 m     200 mm</t>
  </si>
  <si>
    <t>Manguito Brida-Brida + juntas Lu 0,25 m     250 mm</t>
  </si>
  <si>
    <t>Manguito Brida-Brida + juntas Lu 0,25 m     300 mm</t>
  </si>
  <si>
    <t>Manguito Brida-Brida + juntas Lu 0,25 m     400 mm</t>
  </si>
  <si>
    <t>Manguito Brida-Brida + juntas Lu 0,25 m     500 mm</t>
  </si>
  <si>
    <t>Manguito Brida-Brida + juntas Lu 0,25 m     600 mm</t>
  </si>
  <si>
    <t>L1.13</t>
  </si>
  <si>
    <t xml:space="preserve">Manguito Brida-Brida de fundicion ductil Longitud total 0,50 m, recubrimiento interior y exterior de epoxi, esmalte o similar aquacoat. Conjuntos completos  equipados con junta EPDM para bridas PFA 16 bar. Ambas bridas orientables.  Norma UNE EN-545:2011. </t>
  </si>
  <si>
    <t>Manguito Brida-Brida + juntas Lu 0,50 m       80 mm</t>
  </si>
  <si>
    <t>Manguito Brida-Brida + juntas Lu 0,50 m     100 mm</t>
  </si>
  <si>
    <t>Manguito Brida-Brida + juntas Lu 0,50 m     150 mm</t>
  </si>
  <si>
    <t>Manguito Brida-Brida + juntas Lu 0,50 m     200 mm</t>
  </si>
  <si>
    <t>Manguito Brida-Brida + juntas Lu 0,50 m     250 mm</t>
  </si>
  <si>
    <t>Manguito Brida-Brida + juntas Lu 0,50 m     300 mm</t>
  </si>
  <si>
    <t>Manguito Brida-Brida + juntas Lu 0,50 m     400 mm</t>
  </si>
  <si>
    <t>Manguito Brida-Brida + juntas Lu 0,50 m     500 mm</t>
  </si>
  <si>
    <t>Manguito Brida-Brida + juntas Lu 0,50 m     600 mm</t>
  </si>
  <si>
    <t>L1.14</t>
  </si>
  <si>
    <t>Cono de reduccion Enchufe-Enchufe, manguito reducido, de fundicion ductil, recubrimiento interior y exterior de epoxi, esmalte o similar aquacoat. Conjuntos completos equipados con contrabridas, bulones y juntas EPDM PFA &gt; 25 bar. Norma UNE EN-545:2011. Cualquier reduccion de salida.</t>
  </si>
  <si>
    <t>Cono Enchufe-Enchufe + juntas               80 mm</t>
  </si>
  <si>
    <t>Cono Enchufe-Enchufe + juntas             100 mm</t>
  </si>
  <si>
    <t>Cono Enchufe-Enchufe + juntas             150 mm</t>
  </si>
  <si>
    <t>Cono Enchufe-Enchufe + juntas             200 mm</t>
  </si>
  <si>
    <t>Cono Enchufe-Enchufe + juntas             250 mm</t>
  </si>
  <si>
    <t>Cono Enchufe-Enchufe + juntas             300 mm</t>
  </si>
  <si>
    <t>Cono Enchufe-Enchufe + juntas             350 mm</t>
  </si>
  <si>
    <t>Cono Enchufe-Enchufe + juntas             400 mm</t>
  </si>
  <si>
    <t>Cono Enchufe-Enchufe + juntas             450 mm</t>
  </si>
  <si>
    <t>Cono Enchufe-Enchufe + juntas             500 mm</t>
  </si>
  <si>
    <t>Cono Enchufe-Enchufe + juntas             600 mm</t>
  </si>
  <si>
    <t>L1.15</t>
  </si>
  <si>
    <t>Cono de reduccion Brida-Brida de fundicion ductil, recubrimiento interior y exterior de epoxi, esmalte o similar aquacoat. Conjuntos completos equipados     con juntas EPDM para bridas PFA 16 bar. Ambas bridas orientables. Norma UNE EN-545:2011. Cualquier reduccion de salida.</t>
  </si>
  <si>
    <t>Cono Brida-Brida + juntas               80 mm</t>
  </si>
  <si>
    <t>Cono Brida-Brida + juntas             100 mm</t>
  </si>
  <si>
    <t>Cono Brida-Brida + juntas             150 mm</t>
  </si>
  <si>
    <t>Cono Brida-Brida + juntas             200 mm</t>
  </si>
  <si>
    <t>Cono Brida-Brida + juntas             250 mm</t>
  </si>
  <si>
    <t>Cono Brida-Brida + juntas             300 mm</t>
  </si>
  <si>
    <t>Cono Brida-Brida + juntas             350 mm</t>
  </si>
  <si>
    <t>Cono Brida-Brida + juntas             400 mm</t>
  </si>
  <si>
    <t>Cono Brida-Brida + juntas             500 mm</t>
  </si>
  <si>
    <t>Cono Brida-Brida + juntas             600 mm</t>
  </si>
  <si>
    <t>L1.16</t>
  </si>
  <si>
    <t xml:space="preserve">Brida Ciega de fundicion ductil, recubrimiento interior y exterior de epoxi, esmalte o similar aquacoat. PFA 16 bar. Norma UNE EN-545:2011. </t>
  </si>
  <si>
    <t>Brida Ciega.                                      80 mm</t>
  </si>
  <si>
    <t>Brida Ciega.                                    100 mm</t>
  </si>
  <si>
    <t>Brida Ciega.                                    125 mm</t>
  </si>
  <si>
    <t>Brida Ciega.                                    150 mm</t>
  </si>
  <si>
    <t>Brida Ciega.                                    200 mm</t>
  </si>
  <si>
    <t>Brida Ciega.                                    250 mm</t>
  </si>
  <si>
    <t>Brida Ciega.                                    300 mm</t>
  </si>
  <si>
    <t>Brida Ciega.                                    350 mm</t>
  </si>
  <si>
    <t>Brida Ciega.                                    400 mm</t>
  </si>
  <si>
    <t>Brida Ciega.                                    450 mm</t>
  </si>
  <si>
    <t>Brida Ciega.                                    500 mm</t>
  </si>
  <si>
    <t>Brida Ciega.                                    600 mm</t>
  </si>
  <si>
    <t>Brida Ciega.                                    800 mm</t>
  </si>
  <si>
    <t>,</t>
  </si>
  <si>
    <t>L1.17</t>
  </si>
  <si>
    <t xml:space="preserve">Brida Acero Inoxidable AISI316L en PFA 16 bar, con salida roscada a cualquier diametro. </t>
  </si>
  <si>
    <t>Brida diametro      40 mm salida en rosca 1½" o inferior</t>
  </si>
  <si>
    <t>Brida diametro      50 mm salida en rosca 2" o inferior</t>
  </si>
  <si>
    <t>Brida diametro      65 mm salida en rosca 2½" o inferior</t>
  </si>
  <si>
    <t>Brida diametro      80 mm salida en rosca 3" o inferior</t>
  </si>
  <si>
    <t>Brida diametro    200 mm salida en rosca 3" o inferior</t>
  </si>
  <si>
    <t>L1.18</t>
  </si>
  <si>
    <t xml:space="preserve">Media Brida orientable de fundicion ductil, recubrimiento interior y exterior de epoxi, esmalte o similar aquacoat. PFA 16 bar. Norma UNE EN-545:2011. </t>
  </si>
  <si>
    <t>Media Brida Orientable                                    80 mm</t>
  </si>
  <si>
    <t>Media Brida Orientable                                  100 mm</t>
  </si>
  <si>
    <t>Media Brida Orientable                                  150 mm</t>
  </si>
  <si>
    <t>Media Brida Orientable                                  200 mm</t>
  </si>
  <si>
    <t>Media Brida Orientable                                  250 mm</t>
  </si>
  <si>
    <t>Media Brida Orientable                                  300 mm</t>
  </si>
  <si>
    <t>Media Brida Orientable                                  400 mm</t>
  </si>
  <si>
    <t>Media Brida Orientable                                  500 mm</t>
  </si>
  <si>
    <t>Media Brida Orientable                                  600 mm</t>
  </si>
  <si>
    <t>L1.19</t>
  </si>
  <si>
    <t>Placa de reduccion embridada de fundicion ductil, recubrimiento interior y exterior de epoxi, esmalte o similar aquacoat. PFA 16 bar. Norma UNE EN-545. Salida a cualquier diametro. Pernos Galvanizados.</t>
  </si>
  <si>
    <t>Placas diametro nominal                                65 mm</t>
  </si>
  <si>
    <t>Placas diametro nominal                                80 mm</t>
  </si>
  <si>
    <t>Placas diametro nominal                              100 mm</t>
  </si>
  <si>
    <t>Placas diametro nominal                              150 mm</t>
  </si>
  <si>
    <t>Placas diametro nominal                              200 mm</t>
  </si>
  <si>
    <t>Placas diametro nominal                              250 mm</t>
  </si>
  <si>
    <t>Placas diametro nominal                              300 mm</t>
  </si>
  <si>
    <t>L1.20</t>
  </si>
  <si>
    <t>Cruz de conexión con cuatro bridas en fundicion ductil, recubrimiento interior y exterior de epoxi, esmalte o similar aquacoat. PFA 16 bar. Norma UNE EN-545:2011.</t>
  </si>
  <si>
    <t>Diametro nominal                                           80 mm</t>
  </si>
  <si>
    <t>Diametro nominal                                         100 mm</t>
  </si>
  <si>
    <t>Diametro nominal                                         150 mm</t>
  </si>
  <si>
    <t>Diametro nominal                                         200 mm</t>
  </si>
  <si>
    <t>Diametro nominal                                         250 mm</t>
  </si>
  <si>
    <t>Diametro nominal                                         300 mm</t>
  </si>
  <si>
    <t>Diametro nominal                                         400 mm</t>
  </si>
  <si>
    <t>L1.21</t>
  </si>
  <si>
    <t xml:space="preserve">Carrete de anclaje, manguito embridado con nervado transversal o con brida central según necesidad, en fundicion ductil, recubrimiento interior y exterior de epoxi, esmalte o similar aquacoat.  Norma UNE EN-545:2011, Conjunto equipado con Bridas orientables en extremos y con juntas EPDM para bridas PFA 16 bar. Cualquier longitud util, segun diametro hasta 0,25, 0,5, 0,8 o 1,0 metros. </t>
  </si>
  <si>
    <t>Carrete anclaje. Brida-Brida + juntas.             80 mm</t>
  </si>
  <si>
    <t>Carrete anclaje. Brida-Brida + juntas.           100 mm</t>
  </si>
  <si>
    <t>Carrete anclaje. Brida-Brida + juntas.           150 mm</t>
  </si>
  <si>
    <t>Carrete anclaje. Brida-Brida + juntas.           200 mm</t>
  </si>
  <si>
    <t>Carrete anclaje. Brida-Brida + juntas.           250 mm</t>
  </si>
  <si>
    <t>Carrete anclaje. Brida-Brida + juntas.           300 mm</t>
  </si>
  <si>
    <t>Carrete anclaje. Brida-Brida + juntas.           350 mm</t>
  </si>
  <si>
    <t>Carrete anclaje. Brida-Brida + juntas.           400 mm</t>
  </si>
  <si>
    <t>Carrete anclaje. Brida-Brida + juntas.           500 mm</t>
  </si>
  <si>
    <t>Carrete anclaje. Brida-Brida + juntas.           600 mm</t>
  </si>
  <si>
    <t>Carrete anclaje. Brida-Brida + juntas.           800 mm</t>
  </si>
  <si>
    <t>L1.22</t>
  </si>
  <si>
    <t>Tornillos de cabeza hexagonal rosca total en acero al carbono  cincado calidad 8.8. DIN 933 UNE-EN ISO 4017</t>
  </si>
  <si>
    <t>Tornillo M16x60</t>
  </si>
  <si>
    <t>Tornillo M16x70</t>
  </si>
  <si>
    <t>Tornillo M16x80</t>
  </si>
  <si>
    <t>Tornillo M16x90</t>
  </si>
  <si>
    <t>Tornillo M16x100</t>
  </si>
  <si>
    <t>Tornillo M16x110</t>
  </si>
  <si>
    <t>Tornillo M16x120</t>
  </si>
  <si>
    <t>Tornillo M16x130</t>
  </si>
  <si>
    <t>Tornillo M16x140</t>
  </si>
  <si>
    <t>Tornillo M16x150</t>
  </si>
  <si>
    <t xml:space="preserve">          Tornillo M20x60</t>
  </si>
  <si>
    <t xml:space="preserve">          Tornillo M20x70</t>
  </si>
  <si>
    <t xml:space="preserve">          Tornillo M20x80</t>
  </si>
  <si>
    <t xml:space="preserve">          Tornillo M20x90</t>
  </si>
  <si>
    <t xml:space="preserve">          Tornillo M20x100</t>
  </si>
  <si>
    <t xml:space="preserve">          Tornillo M20x110</t>
  </si>
  <si>
    <t xml:space="preserve">          Tornillo M20x120</t>
  </si>
  <si>
    <t xml:space="preserve">          Tornillo M20x130</t>
  </si>
  <si>
    <t xml:space="preserve">          Tornillo M20x140</t>
  </si>
  <si>
    <t xml:space="preserve">          Tornillo M20x150</t>
  </si>
  <si>
    <t>Tornillo M22x60</t>
  </si>
  <si>
    <t>Tornillo M22x70</t>
  </si>
  <si>
    <t>Tornillo M22x80</t>
  </si>
  <si>
    <t>Tornillo M22x90</t>
  </si>
  <si>
    <t>Tornillo M22x100</t>
  </si>
  <si>
    <t>Tornillo M22x110</t>
  </si>
  <si>
    <t>Tornillo M22x120</t>
  </si>
  <si>
    <t>Tornillo M22x130</t>
  </si>
  <si>
    <t>Tornillo M22x140</t>
  </si>
  <si>
    <t>Tornillo M22x150</t>
  </si>
  <si>
    <t xml:space="preserve">          Tornillo M24x80</t>
  </si>
  <si>
    <t xml:space="preserve">          Tornillo M24x90</t>
  </si>
  <si>
    <t xml:space="preserve">          Tornillo M24x100</t>
  </si>
  <si>
    <t xml:space="preserve">          Tornillo M24x120</t>
  </si>
  <si>
    <t>Tornillo M27x80</t>
  </si>
  <si>
    <t>Tornillo M27x90</t>
  </si>
  <si>
    <t>Tornillo M27x100</t>
  </si>
  <si>
    <t>Tornillo M27x120</t>
  </si>
  <si>
    <t xml:space="preserve">          Tornillo M30x80</t>
  </si>
  <si>
    <t xml:space="preserve">          Tornillo M30x90</t>
  </si>
  <si>
    <t xml:space="preserve">          Tornillo M30x100</t>
  </si>
  <si>
    <t xml:space="preserve">          Tornillo M30x120</t>
  </si>
  <si>
    <t>L1.23</t>
  </si>
  <si>
    <t>Tuerca hexagonal en acero al carbono cincado calidad 8.8. DIN 934 UNE-EN ISO 4032:2013</t>
  </si>
  <si>
    <t>Tuerca M16</t>
  </si>
  <si>
    <t>Tuerca M20</t>
  </si>
  <si>
    <t>Tuerca M22</t>
  </si>
  <si>
    <t>Tuerca M24</t>
  </si>
  <si>
    <t>Tuerca M27</t>
  </si>
  <si>
    <t>Tuerca M30</t>
  </si>
  <si>
    <t>TOTAL LOTE 1</t>
  </si>
  <si>
    <t>LOTE NÚM. 2 - MATERIAL PARA REPARACIONES, ACOMETIDAS Y BATERÍAS DE CONTADORES</t>
  </si>
  <si>
    <t>PE de 20- 1/2"</t>
  </si>
  <si>
    <t>PE de 25- 3/4"</t>
  </si>
  <si>
    <t>PE de 32- 1"</t>
  </si>
  <si>
    <t>PE de 40- 1-1/4"</t>
  </si>
  <si>
    <t>PE de 50- 1-1/2"</t>
  </si>
  <si>
    <t>PE de 63- 2"</t>
  </si>
  <si>
    <t>PE de 75- 2-1/2"</t>
  </si>
  <si>
    <t>PE de 90-3"</t>
  </si>
  <si>
    <t>PE de 110-4"</t>
  </si>
  <si>
    <t>PE de 25- 1/2"</t>
  </si>
  <si>
    <t>PE de 32- 3/4"</t>
  </si>
  <si>
    <t>PE de 40- 1"</t>
  </si>
  <si>
    <t>PE de 50-1 1/4"</t>
  </si>
  <si>
    <t>Diámetro nominal 20 mm.</t>
  </si>
  <si>
    <t>Diámetro nominal 25 mm.</t>
  </si>
  <si>
    <t>Diámetro nominal 32 mm.</t>
  </si>
  <si>
    <t>Diámetro nominal 40 mm.</t>
  </si>
  <si>
    <t>Diámetro nominal 50 mm.</t>
  </si>
  <si>
    <t>Diámetro nominal 63 mm.</t>
  </si>
  <si>
    <t>Diámetro nominal 75 mm.</t>
  </si>
  <si>
    <t>Diámetro nominal 90 mm.</t>
  </si>
  <si>
    <t>Diámetro nominal 110 mm.</t>
  </si>
  <si>
    <t>Diámetro nominal 25x32 mm.</t>
  </si>
  <si>
    <t>Diámetro nominal 32x40 mm.</t>
  </si>
  <si>
    <t>Diámetro nominal 32x50 mm.</t>
  </si>
  <si>
    <t>Diámetro nominal 40x50 mm.</t>
  </si>
  <si>
    <t>Diámetro nominal 40x63 mm.</t>
  </si>
  <si>
    <t>Diámetro nominal 50x63 mm.</t>
  </si>
  <si>
    <t>PE de 1/2" DN-20 mm.</t>
  </si>
  <si>
    <t>PE de 3/4" DN-25 mm.</t>
  </si>
  <si>
    <t>PE de 1" DN-32 mm.</t>
  </si>
  <si>
    <t>PE de 1-1/4" DN-40 mm.</t>
  </si>
  <si>
    <t>PE de 1-1/2" DN-50 mm.</t>
  </si>
  <si>
    <t>PE de 2"DN 63 mm.</t>
  </si>
  <si>
    <t>PE de 2-1/2" DN 75 mm.</t>
  </si>
  <si>
    <t>PE de 3"DN-90 mm.</t>
  </si>
  <si>
    <t>PE de 2" DN-63 mm.</t>
  </si>
  <si>
    <t>PE de 2 1/2" DN-75 mm.</t>
  </si>
  <si>
    <t>PE de 3" DN-90 mm.</t>
  </si>
  <si>
    <t>4-3"</t>
  </si>
  <si>
    <t>4 - 2 1/2"</t>
  </si>
  <si>
    <t>4 - 2 "</t>
  </si>
  <si>
    <t>3-2 1/2"</t>
  </si>
  <si>
    <t>3 - 2"</t>
  </si>
  <si>
    <t>2 1/2 - 2"</t>
  </si>
  <si>
    <t>2 - 1 1/2"</t>
  </si>
  <si>
    <t>2 - 1 1/4"</t>
  </si>
  <si>
    <t>2 - 1"</t>
  </si>
  <si>
    <t>2 - 3/4"</t>
  </si>
  <si>
    <t>2 - 1/2"</t>
  </si>
  <si>
    <t>1 1/2 - 1 1/4"</t>
  </si>
  <si>
    <t>1 1/2 - 1"</t>
  </si>
  <si>
    <t>1 1/2 - 3/4"</t>
  </si>
  <si>
    <t>1 1/2 - 1/2"</t>
  </si>
  <si>
    <t>1 1/4 - 1"</t>
  </si>
  <si>
    <t>1 1/4 - 3/4"</t>
  </si>
  <si>
    <t>1 1/4 - 1/2"</t>
  </si>
  <si>
    <t>1 - 3/4"</t>
  </si>
  <si>
    <t>1 - 1/2"</t>
  </si>
  <si>
    <t>3/4 - 1/2"</t>
  </si>
  <si>
    <t>4"</t>
  </si>
  <si>
    <t>3"</t>
  </si>
  <si>
    <t>2 1/2"</t>
  </si>
  <si>
    <t>2"</t>
  </si>
  <si>
    <t>1 1/2"</t>
  </si>
  <si>
    <t>1 1/4"</t>
  </si>
  <si>
    <t>1"</t>
  </si>
  <si>
    <t>3/4"</t>
  </si>
  <si>
    <t>1/2"</t>
  </si>
  <si>
    <t>3 - 2 1/2"</t>
  </si>
  <si>
    <t>2 - 1 "</t>
  </si>
  <si>
    <t>1/2 - 3/8"</t>
  </si>
  <si>
    <t>1/2 - 1/4"</t>
  </si>
  <si>
    <t>7/8"</t>
  </si>
  <si>
    <t>2 "</t>
  </si>
  <si>
    <t>20 mm</t>
  </si>
  <si>
    <t>25 mm</t>
  </si>
  <si>
    <t>32 mm</t>
  </si>
  <si>
    <t>40 mm</t>
  </si>
  <si>
    <t>50 mm</t>
  </si>
  <si>
    <t>63 mm</t>
  </si>
  <si>
    <t xml:space="preserve">Diámetro 80 mm. </t>
  </si>
  <si>
    <t xml:space="preserve">Diámetro 100 mm. </t>
  </si>
  <si>
    <t xml:space="preserve">Diámetro 1" </t>
  </si>
  <si>
    <t>Diámetro 1 1/2"</t>
  </si>
  <si>
    <t>Diámetro nominal 65 mm.</t>
  </si>
  <si>
    <t>Diámetro nominal 80 mm.</t>
  </si>
  <si>
    <t>Diámetro nominal 100 mm.</t>
  </si>
  <si>
    <t>Diámetro nominal 125 mm.</t>
  </si>
  <si>
    <t>Diámetro nominal 150 mm.</t>
  </si>
  <si>
    <t>Diámetro nominal 200 mm.</t>
  </si>
  <si>
    <t>Diámetro nominal 250 mm.</t>
  </si>
  <si>
    <t>Diámetro nominal 300 mm.</t>
  </si>
  <si>
    <t>Diámetro nominal 350 mm.</t>
  </si>
  <si>
    <t>Diámetro nominal 400 mm.</t>
  </si>
  <si>
    <t>Diámetro nominal 450 mm.</t>
  </si>
  <si>
    <t>Diámetro nominal 500 mm.</t>
  </si>
  <si>
    <t>Diámetro nominal 600 mm.</t>
  </si>
  <si>
    <t>TOTAL LOTE 2</t>
  </si>
  <si>
    <t>LOTE NÚM. 3 - VALVULERÍA Y PIEZAS ESPECIALES</t>
  </si>
  <si>
    <t>DN-25-50 registro</t>
  </si>
  <si>
    <t>DN-40/80</t>
  </si>
  <si>
    <t>DN-100/125</t>
  </si>
  <si>
    <t>DN-150</t>
  </si>
  <si>
    <t>DN-200</t>
  </si>
  <si>
    <t>DN-250/300</t>
  </si>
  <si>
    <t>DN-350/500</t>
  </si>
  <si>
    <t>DN-450/600</t>
  </si>
  <si>
    <t>Combi 3 DN 100 mm.</t>
  </si>
  <si>
    <t>Combi 3 DN 150 mm.</t>
  </si>
  <si>
    <t>Combi 3 DN 200 mm.</t>
  </si>
  <si>
    <t>Combi 3 DN 250 mm.</t>
  </si>
  <si>
    <t>Combi 3 DN 300 mm.</t>
  </si>
  <si>
    <t>Combi 4 DN 100 mm.</t>
  </si>
  <si>
    <t>Combi 4 DN 150 mm.</t>
  </si>
  <si>
    <t>Combi 4 DN 200 mm.</t>
  </si>
  <si>
    <t>Combi 4 DN 250 mm.</t>
  </si>
  <si>
    <t>Combi 4 DN 300 mm.</t>
  </si>
  <si>
    <t>50 mm.</t>
  </si>
  <si>
    <t>65 mm.</t>
  </si>
  <si>
    <t>80 mm.</t>
  </si>
  <si>
    <t>100 mm.</t>
  </si>
  <si>
    <t>150 mm.</t>
  </si>
  <si>
    <t>200 mm.</t>
  </si>
  <si>
    <t>125 mm.</t>
  </si>
  <si>
    <t>250 mm.</t>
  </si>
  <si>
    <t>300 mm.</t>
  </si>
  <si>
    <t>40 mm.</t>
  </si>
  <si>
    <t>350 mm.</t>
  </si>
  <si>
    <t>400 mm.</t>
  </si>
  <si>
    <t>500 mm.</t>
  </si>
  <si>
    <t>Hidrante enterrado completo DN-100 mm.</t>
  </si>
  <si>
    <t>Diámetro nominal 700 mm.</t>
  </si>
  <si>
    <t>Diámetro nominal 800 mm.</t>
  </si>
  <si>
    <t>Diámetro nominal 1000 mm.</t>
  </si>
  <si>
    <t>Diámetro nominal 1200 mm.</t>
  </si>
  <si>
    <t>DN 40/50, tolerancia (46-63)</t>
  </si>
  <si>
    <t>DN 50/65 tolerancia (57-74)</t>
  </si>
  <si>
    <t>DN 50/65 tolerancia (68-85)</t>
  </si>
  <si>
    <t>DN 80/100, tolerancia (84-106)</t>
  </si>
  <si>
    <t>DN 100, tolerancia (99-119)</t>
  </si>
  <si>
    <t>DN 100, tolerancia (109-133)</t>
  </si>
  <si>
    <t>DN 100/125, tolerancia (109-133)</t>
  </si>
  <si>
    <t>DN 125/150, tolerancia (132-157)</t>
  </si>
  <si>
    <t>DN 150, tolerancia (157-183)</t>
  </si>
  <si>
    <t>DN 150, tolerancia (176-201)</t>
  </si>
  <si>
    <t>DN 200, tolerancia (193-215)</t>
  </si>
  <si>
    <t>DN 200, tolerancia (218-242)</t>
  </si>
  <si>
    <t>DN 250, tolerancia (242-268)</t>
  </si>
  <si>
    <t>DN 250, tolerancia (266-292)</t>
  </si>
  <si>
    <t>DN 250, tolerancia (280-306)</t>
  </si>
  <si>
    <t>DN 300, tolerancia (301-327)</t>
  </si>
  <si>
    <t>DN 300, tolerancia (324-350)</t>
  </si>
  <si>
    <t>DN-80 x 205 mm.</t>
  </si>
  <si>
    <t>DN-100 x 215 mm.</t>
  </si>
  <si>
    <t>DN-125 x 250 mm.</t>
  </si>
  <si>
    <t>DN-150 x 295 mm.</t>
  </si>
  <si>
    <t>DN-200 x 375 mm.</t>
  </si>
  <si>
    <t>de 060-095 / 080-115 mm.</t>
  </si>
  <si>
    <t>de 080-115 / 105-130 mm.</t>
  </si>
  <si>
    <t>de 105-135 / 130-165 mm.</t>
  </si>
  <si>
    <t>de 130-165 / 155-195 mm.</t>
  </si>
  <si>
    <t>de 190-230 / 240-280 mm.</t>
  </si>
  <si>
    <t>de 215-258 / 270-310 mm.</t>
  </si>
  <si>
    <t>de 240-280 / 350-390 mm.</t>
  </si>
  <si>
    <t>de 270-310 / 350-390 mm.</t>
  </si>
  <si>
    <t>Hidrante DN 80 salida 70 mm.</t>
  </si>
  <si>
    <t>DN-80// 84-105</t>
  </si>
  <si>
    <t>DN 100 // 104-132</t>
  </si>
  <si>
    <t>DN 125 // 132-155</t>
  </si>
  <si>
    <t>DN 150 // 154-192</t>
  </si>
  <si>
    <t>DN 200 // 192-232</t>
  </si>
  <si>
    <t>DN 250 // 267-310</t>
  </si>
  <si>
    <t>DN 300 // 315-356</t>
  </si>
  <si>
    <t>DN 350 // 352-393</t>
  </si>
  <si>
    <t>DN 400 // 392-433</t>
  </si>
  <si>
    <t>DN-500 // 500-532</t>
  </si>
  <si>
    <t>DN 600</t>
  </si>
  <si>
    <t>DN 700</t>
  </si>
  <si>
    <t>DN 800</t>
  </si>
  <si>
    <t>DN 900</t>
  </si>
  <si>
    <t>DN 1000</t>
  </si>
  <si>
    <t>DN 1100</t>
  </si>
  <si>
    <t>DN 1200</t>
  </si>
  <si>
    <t>DN 1300</t>
  </si>
  <si>
    <t>DN 1400</t>
  </si>
  <si>
    <t>DN 1500</t>
  </si>
  <si>
    <t>DN 1600</t>
  </si>
  <si>
    <t>DN 1700</t>
  </si>
  <si>
    <t>DN 1800</t>
  </si>
  <si>
    <t>DN 1900</t>
  </si>
  <si>
    <t>DN 2000</t>
  </si>
  <si>
    <t xml:space="preserve">  </t>
  </si>
  <si>
    <t>271-283 Pt:15 bar</t>
  </si>
  <si>
    <t>310-322 Pt 12 bar</t>
  </si>
  <si>
    <t>349-361 Pt 12 bar</t>
  </si>
  <si>
    <t>394-406 Pt 11 bar</t>
  </si>
  <si>
    <t>419-431 Pt 13 bar</t>
  </si>
  <si>
    <t>525-541 Pt 10 bar</t>
  </si>
  <si>
    <t>614-630 Pt 11 bar</t>
  </si>
  <si>
    <t>714-730 Pt 11 bar</t>
  </si>
  <si>
    <t>808-824 Pt 10 bar</t>
  </si>
  <si>
    <t>921-937 Pt 12 bar</t>
  </si>
  <si>
    <t>1018-1034 Pt 10 bar</t>
  </si>
  <si>
    <t>1124-1140 Pt 12 bar</t>
  </si>
  <si>
    <t>1226-1242 Pt 11 bar</t>
  </si>
  <si>
    <t>194-206 Pt 23 bar</t>
  </si>
  <si>
    <t>248-260 Pt 18 bar</t>
  </si>
  <si>
    <t>271-283 Pt 19 bar</t>
  </si>
  <si>
    <t>310-322 Pt 16 bar</t>
  </si>
  <si>
    <t>349-361 Pt 16 bar</t>
  </si>
  <si>
    <t>394-406 Pt 18 bar</t>
  </si>
  <si>
    <t>419-431 Pt 16 bar</t>
  </si>
  <si>
    <t>525-541 Pt 16 bar</t>
  </si>
  <si>
    <t>525-541 Pt 20 bar</t>
  </si>
  <si>
    <t>1023-1039 Pt 8 bar</t>
  </si>
  <si>
    <t>1118-1134 Pt 7 bar</t>
  </si>
  <si>
    <t>1220-1236 Pt 7 bar</t>
  </si>
  <si>
    <t>1308-1324 Pt 6 bar</t>
  </si>
  <si>
    <t>1416-1432 Pt 7 bar</t>
  </si>
  <si>
    <t>1630-1646 Pt 7 bar</t>
  </si>
  <si>
    <t>1823-1839 Pt 6 bar</t>
  </si>
  <si>
    <t>398-404 Pt 11 bar</t>
  </si>
  <si>
    <t>496-504 Pt 11 bar</t>
  </si>
  <si>
    <t>628-636 Pt 13 bar</t>
  </si>
  <si>
    <t>716-724 Pt 11 bar</t>
  </si>
  <si>
    <t>808-816 Pt 6 bar</t>
  </si>
  <si>
    <t>1082-1092 Pt 7 bar</t>
  </si>
  <si>
    <t>1226-1236 Pt 7 bar</t>
  </si>
  <si>
    <t>TOTAL LOTE 3</t>
  </si>
  <si>
    <t>32 mm.</t>
  </si>
  <si>
    <t>63 mm.</t>
  </si>
  <si>
    <t>75 mm.</t>
  </si>
  <si>
    <t>90 mm.</t>
  </si>
  <si>
    <t>110 mm.</t>
  </si>
  <si>
    <t>160 mm.</t>
  </si>
  <si>
    <t>315 mm.</t>
  </si>
  <si>
    <t>450 mm.</t>
  </si>
  <si>
    <t>560 mm.</t>
  </si>
  <si>
    <t>630 mm.</t>
  </si>
  <si>
    <t xml:space="preserve">75 mm </t>
  </si>
  <si>
    <t>160-63</t>
  </si>
  <si>
    <t>160-90</t>
  </si>
  <si>
    <t>160-110</t>
  </si>
  <si>
    <t>90-50</t>
  </si>
  <si>
    <t>90-63</t>
  </si>
  <si>
    <t>90-75</t>
  </si>
  <si>
    <t>110-63</t>
  </si>
  <si>
    <t>110-75</t>
  </si>
  <si>
    <t>110-90</t>
  </si>
  <si>
    <t>125-90</t>
  </si>
  <si>
    <t>125-110</t>
  </si>
  <si>
    <t>160-75</t>
  </si>
  <si>
    <t>200-160</t>
  </si>
  <si>
    <t>200-110</t>
  </si>
  <si>
    <t>200-90</t>
  </si>
  <si>
    <t>250-160</t>
  </si>
  <si>
    <t>315-160</t>
  </si>
  <si>
    <t>315-250</t>
  </si>
  <si>
    <t>040-032</t>
  </si>
  <si>
    <t>050-032</t>
  </si>
  <si>
    <t>050-040</t>
  </si>
  <si>
    <t>063-032</t>
  </si>
  <si>
    <t>063-040</t>
  </si>
  <si>
    <t>063-050</t>
  </si>
  <si>
    <t>090-063</t>
  </si>
  <si>
    <t>110-090</t>
  </si>
  <si>
    <t>250-200</t>
  </si>
  <si>
    <t>075-040</t>
  </si>
  <si>
    <t>075-050</t>
  </si>
  <si>
    <t>075-063</t>
  </si>
  <si>
    <t>090-050</t>
  </si>
  <si>
    <t>090-075</t>
  </si>
  <si>
    <t>110-063</t>
  </si>
  <si>
    <t>110-075</t>
  </si>
  <si>
    <t>125-63</t>
  </si>
  <si>
    <t>160-090</t>
  </si>
  <si>
    <t>160-125</t>
  </si>
  <si>
    <t>315-200</t>
  </si>
  <si>
    <t>32-1"</t>
  </si>
  <si>
    <t>32-1 1/4"</t>
  </si>
  <si>
    <t>32-1 1/2"</t>
  </si>
  <si>
    <t>40-1"</t>
  </si>
  <si>
    <t>40-1 1/4"</t>
  </si>
  <si>
    <t>40-1 1/2"</t>
  </si>
  <si>
    <t>50-1"</t>
  </si>
  <si>
    <t xml:space="preserve">50-1 1/4" </t>
  </si>
  <si>
    <t>50-1 1/2"</t>
  </si>
  <si>
    <t>63-1 1/4"</t>
  </si>
  <si>
    <t>63-1 1/2"</t>
  </si>
  <si>
    <t>63-2"</t>
  </si>
  <si>
    <t>75-2 1/2"</t>
  </si>
  <si>
    <t>90-3"</t>
  </si>
  <si>
    <t>110-4"</t>
  </si>
  <si>
    <t>63-1"</t>
  </si>
  <si>
    <t>200-63</t>
  </si>
  <si>
    <t>250-63</t>
  </si>
  <si>
    <t>315-63</t>
  </si>
  <si>
    <t>250-110</t>
  </si>
  <si>
    <t>TOTAL LOTE 4</t>
  </si>
  <si>
    <t>Reduccion excéntrica 125-110</t>
  </si>
  <si>
    <t>Reduccion excéntrica 160-125</t>
  </si>
  <si>
    <t>Reduccion excéntrica 160-110</t>
  </si>
  <si>
    <t>Reduccion excéntrica 200-160</t>
  </si>
  <si>
    <t>Reduccion excéntrica 250-200</t>
  </si>
  <si>
    <t>Reduccion excéntrica 315-250</t>
  </si>
  <si>
    <t>Reduccion excéntrica 400-315</t>
  </si>
  <si>
    <t>Reduccion excéntrica 500-400</t>
  </si>
  <si>
    <t>Reduccion excéntrica 500-315</t>
  </si>
  <si>
    <t>Injerto JUNTA MECANICA 250-160</t>
  </si>
  <si>
    <t>Injerto JUNTA MECANICA 315-160</t>
  </si>
  <si>
    <t>Injerto JUNTA MECANICA 315-200</t>
  </si>
  <si>
    <t>Injerto JUNTA MECANICA 400-160</t>
  </si>
  <si>
    <t>Injerto JUNTA MECANICA  400-200</t>
  </si>
  <si>
    <t>Injerto JUNTA MECANICA  500-160</t>
  </si>
  <si>
    <t>Injerto JUNTA MECANICA  500-200</t>
  </si>
  <si>
    <t>Injerto JUNTA MECANICA  630-200</t>
  </si>
  <si>
    <t>Ud. Colector inspección dos bocas 315x200</t>
  </si>
  <si>
    <t>Ud. Colector inspección dos bocas 250x160</t>
  </si>
  <si>
    <t>Ud. Colector inspección 4 bocas 315x200x160</t>
  </si>
  <si>
    <t>Ud. Colector inspección 4 bocas 315x200x200</t>
  </si>
  <si>
    <t>Ud. Colector inspección 4 bocas 250x160x160</t>
  </si>
  <si>
    <t>Ud. Colector inspección 4 bocas 250x160x110</t>
  </si>
  <si>
    <t>Ud. Colector 4 vías hembra 400-200</t>
  </si>
  <si>
    <t>Ud. Colector 4 vías hembra 500-250-315</t>
  </si>
  <si>
    <t>TOTAL LOTE 5</t>
  </si>
  <si>
    <t>Ud. Pozo de registro PRFV DN 600 x 1000. h desde la clave: 50 cm . Con pates</t>
  </si>
  <si>
    <t>Ud. Pozo de registro PRFV DN 700 x 1000. h desde la clave: 50 cm . Con pates</t>
  </si>
  <si>
    <t>Ud. Pozo de registro PRFV DN 800 x 1000. h desde la clave: 50 cm . Con pates</t>
  </si>
  <si>
    <t>Ud. Pozo de registro PRFV DN 1000 x 1000. h desde la clave: 50 cm . Con pates</t>
  </si>
  <si>
    <t>Ud. Pozo de registro PRFV DN 1100 x 1000. h desde la clave: 50 cm . Con pates</t>
  </si>
  <si>
    <t>Ud. Pozo de registro PRFV DN 1200 x 1000. h desde la clave: 50 cm . Con pates</t>
  </si>
  <si>
    <t>Ud. Pozo de registro PRFV DN 1400 x 1000. h desde la clave: 50 cm . Con pates</t>
  </si>
  <si>
    <t>Ud. Pozo de registro PRFV DN 1500 x 1000. h desde la clave: 50 cm . Con pates</t>
  </si>
  <si>
    <t>Ud. Pozo de registro PRFV DN 1600 x 1000. h desde la clave: 50 cm . Con pates</t>
  </si>
  <si>
    <t>Ud. Pozo de registro PRFV DN 1800 x 1000. h desde la clave: 50 cm . Con pates</t>
  </si>
  <si>
    <t>Ud. Pozo de registro PRFV DN 2000 x 1000. h desde la clave: 50 cm . Con pates</t>
  </si>
  <si>
    <t>Ud. Pozo de registro PRFV DN 2200 x 1000. h desde la clave: 50 cm . Con pates</t>
  </si>
  <si>
    <t>Ud Codo PRFV DN 600 PN-1 SN-5000 hasta 45º</t>
  </si>
  <si>
    <t>Ud Codo PRFV DN 700 PN-1 SN-5000 hasta 45º</t>
  </si>
  <si>
    <t>Ud Codo PRFV DN 800 PN-1 SN-5000 hasta 45º</t>
  </si>
  <si>
    <t>Ud Codo PRFV DN 1000 PN-1 SN-5000 hasta 45º</t>
  </si>
  <si>
    <t>Ud Codo PRFV DN 1100 PN-1 SN-5000 hasta 45º</t>
  </si>
  <si>
    <t>Ud Codo PRFV DN 1200 PN-1 SN-5000 hasta 45º</t>
  </si>
  <si>
    <t>Ud Codo PRFV DN 1400 PN-1 SN-5000 hasta 45º</t>
  </si>
  <si>
    <t>Ud Codo PRFV DN 1600 PN-1 SN-5000 hasta 45º</t>
  </si>
  <si>
    <t>Ud Codo PRFV DN 1800 PN-1 SN-5000 hasta 45º</t>
  </si>
  <si>
    <t>Ud Codo PRFV DN 2000 PN-1 SN-5000 hasta 45º</t>
  </si>
  <si>
    <t>Ud Codo PRFV DN 2200 PN-1 SN-5000 hasta 45º</t>
  </si>
  <si>
    <t>Ud Codo PRFV DN 600 PN-1 SN-5000 de 45º a 90º</t>
  </si>
  <si>
    <t>Ud Codo PRFV DN 700 PN-1 SN-5000 de 45º a 90º</t>
  </si>
  <si>
    <t>Ud Codo PRFV DN 800 PN-1 SN-5000 de 45º a 90º</t>
  </si>
  <si>
    <t>Ud Codo PRFV DN 1000 PN-1 SN-5000 de 45º a 90º</t>
  </si>
  <si>
    <t>Ud Codo PRFV DN 1100 PN-1 SN-5000 de 45º a 90º</t>
  </si>
  <si>
    <t>Ud Codo PRFV DN 1200 PN-1 SN-5000 de 45º a 90º</t>
  </si>
  <si>
    <t>Ud Codo PRFV DN 1400 PN-1 SN-5000 de 45º a 90º</t>
  </si>
  <si>
    <t>Ud Codo PRFV DN 1600 PN-1 SN-5000 de 45º a 90º</t>
  </si>
  <si>
    <t>Ud Codo PRFV DN 1800 PN-1 SN-5000 de 45º a 90º</t>
  </si>
  <si>
    <t>Ud Codo PRFV DN 2000 PN-1 SN-5000 de 45º a 90º</t>
  </si>
  <si>
    <t>Ud Codo PRFV DN 2200 PN-1 SN-5000 de 45º a 90º</t>
  </si>
  <si>
    <t>m.l. Tubería PRFV DN-600 PN-16 SN-5000 Ln:6</t>
  </si>
  <si>
    <t>m.l. Tubería PRFV DN-800 PN-16 SN-5000 Ln:6</t>
  </si>
  <si>
    <t>m.l. Tubería PRFV DN-900 PN-16 SN-5000 Ln:6</t>
  </si>
  <si>
    <t>m.l. Tubería PRFV DN-1000 PN-16 SN-5000 Ln:6</t>
  </si>
  <si>
    <t>m.l. Tubería PRFV DN-1200 PN-16 SN-5000 Ln:6</t>
  </si>
  <si>
    <t>m.l. Tubería PRFV DN-600 PN-25 SN-10000 Ln:6</t>
  </si>
  <si>
    <t>m.l. Tubería PRFV DN-800 PN-25 SN-10000 Ln:6</t>
  </si>
  <si>
    <t>m.l. Tubería PRFV DN-900 PN-25 SN-10000 Ln:6</t>
  </si>
  <si>
    <t>m.l. Tubería PRFV DN-1000 PN-25 SN-10000 Ln:6</t>
  </si>
  <si>
    <t>m.l. Tubería PRFV DN-1200 PN-25 SN-10000 Ln:6</t>
  </si>
  <si>
    <t>Ud. Manguito Brida Enchufe DN-600 PN-16 SN-5000</t>
  </si>
  <si>
    <t>Ud. Manguito Brida Enchufe DN-800 PN-16 SN-5000</t>
  </si>
  <si>
    <t>Ud. Manguito Brida Enchufe DN-900 PN-16 SN-5000</t>
  </si>
  <si>
    <t>Ud. Manguito Brida Enchufe DN-1000 PN-16 SN-5000</t>
  </si>
  <si>
    <t>Ud. Manguito Brida Enchufe DN-1200 PN-16 SN-5000</t>
  </si>
  <si>
    <t>TOTAL LOTE 6</t>
  </si>
  <si>
    <t>LOTE NÚM. 7 - MARCOS Y TAPAS DE FUNDICION Y ACERO GALVANIZADO</t>
  </si>
  <si>
    <t>CONCEPTO</t>
  </si>
  <si>
    <t>CANTIDAD</t>
  </si>
  <si>
    <t xml:space="preserve">Precio  Ud. </t>
  </si>
  <si>
    <t>Marco y tapa de fundición de grafito esferoidal según norma ISO1083 y EN 1563 conforme a La clase D400 de la norma EN 124.  Certificación del producto AENOR. Tapa articulada redonda provista de 5 guías de auto-centrado. Provista de soporte elástico de polietileno clipado sobre marco, anti-ruido y anti-desplazamiento. Sistema Antirrobo, bloqueo de seguridad a 90º.Apertura de tapa mediante tirador incorporado en la tapa.  (peso 58 kg) Anagrama AGUAS DE BURGOS con inscripciones Aguas, Saneamiento y Pluviales.</t>
  </si>
  <si>
    <t>Marco y tapa de fundición de grafito esferoidal según norma ISO1083 y EN 1563 conforme a la clase D400 de la norma EN 124.  Certificación del producto AENOR. Tapa articulada redonda provista de 5 guías de auto-centrado. Provista de soporte elástico de polietileno clipado sobre marco, anti-ruido y anti-desplazamiento. Sistema Antirrobo, bloqueo de seguridad a 90º Apertura de tapa mediante tirador incorporado en tapa.  (peso 104 kg)</t>
  </si>
  <si>
    <t>Marco y tapa de fundición de grafito esferoidal según norma ISO1083 y EN 1563 conforme a la clase D400 de la norma EN 124.  Certificación del producto AENOR. Tapa articulada redonda provista de 5 guías de auto-centrado. Provista de soporte elástico de polietileno clipado sobre marco, anti-ruido y anti-desplazamiento. Sistema Antirrobo, bloqueo de seguridad a 90º Tapa con 2 orificios pasante s para manipulación.  Apertura de tapa mediante tirador incorporado en tapa. (peso 110 kg)</t>
  </si>
  <si>
    <t>REJILLA TRAGADERO DE FUNDICION DUCTIL DE 610X620X205 CLASE C250</t>
  </si>
  <si>
    <t xml:space="preserve">SUMIDERO FUNDICION 750X290X450 CLASE D400 </t>
  </si>
  <si>
    <t>REJILLA FUNDICION DUCTIL DE 500X300 CLASE C250</t>
  </si>
  <si>
    <t>TAPA Y MARCO 500X500 CLASE C250</t>
  </si>
  <si>
    <t>TAPA Y MARCO 600X600 CLASE C250</t>
  </si>
  <si>
    <t>TAPA Y MARCO 700X700 CLASE C250</t>
  </si>
  <si>
    <t>ARQUETA GRANITO 1680X660X550</t>
  </si>
  <si>
    <t>FUENTE FUNDICION MODELO CIUDAD</t>
  </si>
  <si>
    <t>Fuente de fundición de 1 grifo con pileta y rejilla de fundición. Base granito Gris Quintana</t>
  </si>
  <si>
    <t>FUENTE ACERO INOX MODELO BURGOS</t>
  </si>
  <si>
    <t>Fuente acero inoxidable de una pieza con dos grifos uno de ellos apto para discapacitados. Acero Inoxidable AISI 316 acabado mate.</t>
  </si>
  <si>
    <t>Dispositivo en acero galvanizado con muelle de asistencia en la apertura, manipulación por una sola persona (esfuerzo de apertura inferior a 25 kg)  Cierre con llave codificado. Superficie antideslizante (chapa laminada) Acero  S235 JR-NF EN 10025, galvanizado en caliente según norma EN ISO 1461 Espesor medio de 70um Ejes y tornillería y resortes de Torsión  en acero inoxidable 304 Tapa y marco con resistencia de 250 kN</t>
  </si>
  <si>
    <t>TOTAL LOTE 7</t>
  </si>
  <si>
    <t>LOTE NÚM. 8 - MATERIALES DE CONSTRUCCION</t>
  </si>
  <si>
    <t>TOTAL LOTE 8</t>
  </si>
  <si>
    <t>RESUMEN DE LOS LOTES</t>
  </si>
  <si>
    <t>Tornillo M33x80</t>
  </si>
  <si>
    <t>Tornillo M33x90</t>
  </si>
  <si>
    <t>Tornillo M33x100</t>
  </si>
  <si>
    <t>Tornillo M33x120</t>
  </si>
  <si>
    <t>Tuerca M33</t>
  </si>
  <si>
    <t xml:space="preserve">          Tornillo M36x80</t>
  </si>
  <si>
    <t xml:space="preserve">          Tornillo M36x90</t>
  </si>
  <si>
    <t xml:space="preserve">          Tornillo M36x100</t>
  </si>
  <si>
    <t xml:space="preserve">          Tornillo M36x120</t>
  </si>
  <si>
    <t>Tuerca M36</t>
  </si>
  <si>
    <t>Tuerca M39</t>
  </si>
  <si>
    <t>L1.24</t>
  </si>
  <si>
    <t>Arandela plana en acero al carbono cincado calidad 8.8. DIN 125 UNE-EN ISO 7089 7090</t>
  </si>
  <si>
    <t>Arandela Plana M16</t>
  </si>
  <si>
    <t>Arandela Plana M20</t>
  </si>
  <si>
    <t>Arandela Plana M22</t>
  </si>
  <si>
    <t>Arandela Plana M24</t>
  </si>
  <si>
    <t>Arandela Plana M27</t>
  </si>
  <si>
    <t>Arandela Plana M30</t>
  </si>
  <si>
    <t>Arandela Plana M33</t>
  </si>
  <si>
    <t>Arandela Plana M36</t>
  </si>
  <si>
    <t>Arandela Plana M39</t>
  </si>
  <si>
    <t>Tornillo M39x80</t>
  </si>
  <si>
    <t>Tornillo M39x90</t>
  </si>
  <si>
    <t>Tornillo M39x100</t>
  </si>
  <si>
    <t>Tornillo M39x120</t>
  </si>
  <si>
    <t>L1.25</t>
  </si>
  <si>
    <t>Varilla roscada M16</t>
  </si>
  <si>
    <t>Varilla roscada M20</t>
  </si>
  <si>
    <t>Varilla roscada M22</t>
  </si>
  <si>
    <t>Varilla roscada M24</t>
  </si>
  <si>
    <t>Varilla roscada M27</t>
  </si>
  <si>
    <t>Varilla roscada M30</t>
  </si>
  <si>
    <t>Varilla roscada M33</t>
  </si>
  <si>
    <t>Varilla roscada M36</t>
  </si>
  <si>
    <t>Varilla roscada M39</t>
  </si>
  <si>
    <t>Varilla roscada en acero al carbono cincado calidad 8.8. DIN 976. Longitud 1 metro.</t>
  </si>
  <si>
    <t>L1.26</t>
  </si>
  <si>
    <t>Diametro nominal                                           50 mm</t>
  </si>
  <si>
    <t>Diametro nominal                                           65 mm</t>
  </si>
  <si>
    <t>Diametro nominal                                         125 mm</t>
  </si>
  <si>
    <t>Diametro nominal                                         350 mm</t>
  </si>
  <si>
    <t>Diametro nominal                                         500 mm</t>
  </si>
  <si>
    <t>Diametro nominal                                         600 mm</t>
  </si>
  <si>
    <t>Junta Plana de goma EPDM para bridas PN-16.</t>
  </si>
  <si>
    <t>Junta plana de goma EPDM para bridas PN-16, con alma de acero insertado.</t>
  </si>
  <si>
    <t>L1.27</t>
  </si>
  <si>
    <t>L1.28</t>
  </si>
  <si>
    <t>Diametro nominal                                           90 mm</t>
  </si>
  <si>
    <t>Diametro nominal                                          110 mm</t>
  </si>
  <si>
    <t>Diametro nominal                                         160 mm</t>
  </si>
  <si>
    <t>Diametro nominal                                         315 mm</t>
  </si>
  <si>
    <t>Diametro nominal                                         450 mm</t>
  </si>
  <si>
    <t>Diametro nominal                                         630 mm</t>
  </si>
  <si>
    <t>Diametro nominal                                         710 mm</t>
  </si>
  <si>
    <t>Diametro nominal                                         800 mm</t>
  </si>
  <si>
    <t>Tubería PVC-O clase 500 según norma UNE-EN 17176:2019, Conexión campana enchufe. Junta integrada doble anillo EPDM estanqueidad y polipropileno rigidizante, PN-16. Rigidez Circunferencial 7 kN/m2</t>
  </si>
  <si>
    <t>Tubería PVC-O clase 500 según norma UNE-EN 17176:2019, Conexión campana enchufe. Junta integrada doble anillo EPDM estanqueidad y polipropileno rigidizante, PN-20. Rigidez Circunferencial 11 kN/m2</t>
  </si>
  <si>
    <t>L1.29</t>
  </si>
  <si>
    <t>Codos de PVC-O clase 500 según norma UNE-EN 17176:2019, equipados con juntas integradas de doble anillo EPDM estanqueidad y polipropileno rigidizante, PN-16. Para cualquier angulo 90-45-22-11º</t>
  </si>
  <si>
    <t>L1.30</t>
  </si>
  <si>
    <t>L1.31</t>
  </si>
  <si>
    <t xml:space="preserve">Manguitos de PVC-O clase 500 según norma UNE-EN 17176:2019, equipados con juntas integradas de doble anillo EPDM estanqueidad y polipropileno rigidizante, PN-16. Tanto pasantes como no pasantes. </t>
  </si>
  <si>
    <t>L1.32</t>
  </si>
  <si>
    <t>Manguitos reducidos de PVC-O clase 500 según norma UNE-EN 17176:2019, equipados con juntas integradas de doble anillo EPDM estanqueidad y polipropileno rigidizante, PN-16. Precio a cualquier reducción.</t>
  </si>
  <si>
    <t>PE 40 mm a 1-1/4"</t>
  </si>
  <si>
    <t>PE 50 mm a 1-1/2"</t>
  </si>
  <si>
    <t>PE 63 mm a 2"</t>
  </si>
  <si>
    <t>PE 25 mm a 3/4"</t>
  </si>
  <si>
    <t xml:space="preserve">PE 32 mm a 1" </t>
  </si>
  <si>
    <t>4" derivacion a 3"</t>
  </si>
  <si>
    <t>2" derivacion a 1 1/2"</t>
  </si>
  <si>
    <t>2" derivacion a 1"</t>
  </si>
  <si>
    <t>2" derivacion a 3/4"</t>
  </si>
  <si>
    <t>2" derivacion a 1/2"</t>
  </si>
  <si>
    <t>1 1/2" derivacion a 1 1/4"</t>
  </si>
  <si>
    <t>1 1/2" derivacion a 1 "</t>
  </si>
  <si>
    <t>1 1/2" derivacion a  3/4"</t>
  </si>
  <si>
    <t>1 1/2" derivacion a  1/2"</t>
  </si>
  <si>
    <t>1 1/4" derivacion a 1"</t>
  </si>
  <si>
    <t>1 1/4" derivacion a 3/4"</t>
  </si>
  <si>
    <t>1" derivacion a  3/4"</t>
  </si>
  <si>
    <t>1" derivacion a  1/2"</t>
  </si>
  <si>
    <t>3/4" derivacion a  1/2"</t>
  </si>
  <si>
    <t>1/2" tamiz de paso 1 mm</t>
  </si>
  <si>
    <t>3/4" tamiz de paso 1 mm</t>
  </si>
  <si>
    <t>1" tamiz de paso 1 mm</t>
  </si>
  <si>
    <t>1 1/4" tamiz de paso 1,2 mm</t>
  </si>
  <si>
    <t>1 1/2" tamiz de paso 1,2 mm</t>
  </si>
  <si>
    <t>2" tamiz de paso 1,2  mm</t>
  </si>
  <si>
    <t>1" - 32 mm</t>
  </si>
  <si>
    <t>1/2" - 20 mm</t>
  </si>
  <si>
    <t>3/4" - 25 mm</t>
  </si>
  <si>
    <t>1 1/4" - 40 mm</t>
  </si>
  <si>
    <t>1 1/2" - 50 mm</t>
  </si>
  <si>
    <t>2 " - 63 mm</t>
  </si>
  <si>
    <t xml:space="preserve">                      Serie Pesada. Cerradura situada en la parte superior de la maneta</t>
  </si>
  <si>
    <t xml:space="preserve">                       epoxi, PN-16: tornillos aislados eléctricamente, cualquier diametro cuerpo con salida a</t>
  </si>
  <si>
    <t xml:space="preserve">                         en epoxi PN-16. Tornillos aislados eléctricamente cualquier diametro con salida a:</t>
  </si>
  <si>
    <t>060 - 080 para Ø50</t>
  </si>
  <si>
    <t>070 - 090 para Ø60</t>
  </si>
  <si>
    <t>090 - 110 para Ø80</t>
  </si>
  <si>
    <t>110 - 130 para Ø100</t>
  </si>
  <si>
    <t>130 - 150 para Ø125</t>
  </si>
  <si>
    <t>160 - 180 para Ø150</t>
  </si>
  <si>
    <t>175 - 195 para Ø150</t>
  </si>
  <si>
    <t>190 - 210 para Ø175</t>
  </si>
  <si>
    <t>220 - 240 para Ø200</t>
  </si>
  <si>
    <t>235 - 255 para Ø200</t>
  </si>
  <si>
    <t>250 - 270 para Ø225</t>
  </si>
  <si>
    <t>270 - 290 para Ø250</t>
  </si>
  <si>
    <t>315 - 355 para Ø300</t>
  </si>
  <si>
    <t>335 - 355 para Ø300</t>
  </si>
  <si>
    <t>DE 100 (108-125)</t>
  </si>
  <si>
    <t>DE 80   (84-109)</t>
  </si>
  <si>
    <t>DE 150 (159-184)</t>
  </si>
  <si>
    <t>DE 200 (211-238)</t>
  </si>
  <si>
    <t>DE 250 (260-288)</t>
  </si>
  <si>
    <t>DE 300 (310-340)</t>
  </si>
  <si>
    <t>050 - salida a 1"</t>
  </si>
  <si>
    <t>110 - salida a 80</t>
  </si>
  <si>
    <t>125 - salida a 100</t>
  </si>
  <si>
    <t>063 - salida a 2"</t>
  </si>
  <si>
    <t>075 - salida a 2"</t>
  </si>
  <si>
    <t>090 - salida a 2"</t>
  </si>
  <si>
    <t>110 - salida a 2"</t>
  </si>
  <si>
    <t>125 - salida a 2"</t>
  </si>
  <si>
    <t>160 - salida a 2"</t>
  </si>
  <si>
    <t>200 - salida a 2"</t>
  </si>
  <si>
    <t>250 - salida a 2"</t>
  </si>
  <si>
    <t>315 - salida a 2"</t>
  </si>
  <si>
    <t>160 - salida a 100</t>
  </si>
  <si>
    <t>200 - salida a 100</t>
  </si>
  <si>
    <t>250 - salida a 100</t>
  </si>
  <si>
    <t>315 - salida a 100</t>
  </si>
  <si>
    <t>400 - salida a 100</t>
  </si>
  <si>
    <t>400 - salida a 150</t>
  </si>
  <si>
    <t xml:space="preserve">                    en fundición dúctil PN-16, con eje de acero inoxidable y cuadradillo tipo europeo</t>
  </si>
  <si>
    <t xml:space="preserve">                      en fundición dúctil PN-16, con eje de acero inoxidable y cuadradillo.</t>
  </si>
  <si>
    <t xml:space="preserve">                    paso recto, eje acero inoxidable, PN-16</t>
  </si>
  <si>
    <t xml:space="preserve">                   progresivo para bajos caudales PN-16</t>
  </si>
  <si>
    <t xml:space="preserve">                    con conjunto de obturación totalmente recubierto en NBR, PN-16 de:</t>
  </si>
  <si>
    <t xml:space="preserve">                      PN-16, de gran capacidad, de limpieza por parte superior.</t>
  </si>
  <si>
    <r>
      <t xml:space="preserve">                     cerradura y denominación Bomberos, pintada en rojo.</t>
    </r>
    <r>
      <rPr>
        <sz val="10"/>
        <rFont val="Arial"/>
        <family val="2"/>
      </rPr>
      <t xml:space="preserve"> </t>
    </r>
    <r>
      <rPr>
        <b/>
        <sz val="10"/>
        <rFont val="Arial"/>
        <family val="2"/>
      </rPr>
      <t>Antiheladas. Mod. BURGOS</t>
    </r>
  </si>
  <si>
    <t xml:space="preserve">                      Para válvulas de mariposa bridas serie 20.</t>
  </si>
  <si>
    <t xml:space="preserve">                      Junta de disco en EPDM. PN-16. Eje Libre. </t>
  </si>
  <si>
    <t xml:space="preserve">                      de par. Indicador mecánico de posición. Volante de maniobra. IP68. Con transmisor electrónico de posición</t>
  </si>
  <si>
    <t xml:space="preserve">                      señal salida 4-20 mA. Para válvulas de mariposa bridas.</t>
  </si>
  <si>
    <t xml:space="preserve">                      Cuerpo y disco de fundición dúctil. Junta del disco en EPDM. Desmultiplicador manual. PN-16</t>
  </si>
  <si>
    <t>DN 50 tolerancia 57-74</t>
  </si>
  <si>
    <t>DN 60 tolerancia 68-85</t>
  </si>
  <si>
    <t>DN 80 tolerancia 84-106</t>
  </si>
  <si>
    <t>DN 100 tolerancia 99-119</t>
  </si>
  <si>
    <t>DN 100 tolerancia 109-133</t>
  </si>
  <si>
    <t>DN 125 tolerancia 132-157</t>
  </si>
  <si>
    <t>DN 150 tolerancia 157-183</t>
  </si>
  <si>
    <t>DN 150 tolerancia 176-201</t>
  </si>
  <si>
    <t>DN 175 tolerancia 193-215</t>
  </si>
  <si>
    <t>DN 200 tolerancia 218-242</t>
  </si>
  <si>
    <t>DN 225 tolerancia 242-268</t>
  </si>
  <si>
    <t>DN 250 tolerancia 266-292</t>
  </si>
  <si>
    <t>DN 250 tolerancia 280-306</t>
  </si>
  <si>
    <t>DN 300 tolerancia 301-327</t>
  </si>
  <si>
    <t>DN 300 tolerancia 324-350</t>
  </si>
  <si>
    <t>DN 300 tolerancia 352-378</t>
  </si>
  <si>
    <t>DN 350 tolerancia 372-396</t>
  </si>
  <si>
    <t>DN 350 tolerancia 384-410</t>
  </si>
  <si>
    <t>DN 400 tolerancia 410-436</t>
  </si>
  <si>
    <t>DN 400 tolerancia 436-462</t>
  </si>
  <si>
    <t xml:space="preserve">                     con tornilleria en acero 8,8 con revestimiento sintético, juntas EPDM  PN-16 :</t>
  </si>
  <si>
    <t xml:space="preserve">                         con tornilleria en acero 8.8  protegida por epoxi o similar, juntas en EPDM, PN-16 :</t>
  </si>
  <si>
    <t>Tolerancia (266-292 / 301-327)</t>
  </si>
  <si>
    <t>Tolerancia (193-215 / 242-268)</t>
  </si>
  <si>
    <t>Tolerancia (242-268 / 266-292)</t>
  </si>
  <si>
    <t>Tolerancia (68-85 / 84-106)</t>
  </si>
  <si>
    <t>Tolerancia (84-106 / 109-133)</t>
  </si>
  <si>
    <t>Tolerancia (132-157 / 157-183)</t>
  </si>
  <si>
    <t>Tolerancia (157-183 / 176-201)</t>
  </si>
  <si>
    <t>Tolerancia (109-133 / 132-157)</t>
  </si>
  <si>
    <t xml:space="preserve">                       homologado para agua potable.  Carcasa AISI 304 L, Cierre AISI 304 L. Ancho: 200 mm. 2 cierres</t>
  </si>
  <si>
    <t xml:space="preserve">                      homologado para agua potable Carcasa AISI 304 L, Cierre AISI 304 L. Ancho: 200 mm. 1 cierre</t>
  </si>
  <si>
    <t xml:space="preserve">                      homoolgado para agua potable Carcasa AISI 304 L, Cierre AISI 304 L. Ancho: 200 mm. 2 cierres (continuacion)</t>
  </si>
  <si>
    <t xml:space="preserve">                        homologado para agua potable Carcasa AISI 304 L, Cierre AISI 304 L. Ancho:200 mm. 2 cierres (Continuacion)</t>
  </si>
  <si>
    <t>Marca/s ofertada/s</t>
  </si>
  <si>
    <t xml:space="preserve">                      con tornilleria en acero 8,8, juntas EPDM, PN-16 :</t>
  </si>
  <si>
    <t xml:space="preserve">                      junta interior en EPDM</t>
  </si>
  <si>
    <t xml:space="preserve">                       pintado en epoxi, con tornilleria 8.8</t>
  </si>
  <si>
    <t>LOTE NÚM. 4 - TUBERÍA Y ACCESORIOS POLIETILENO PE-40 PE-100</t>
  </si>
  <si>
    <t xml:space="preserve">                          revestimiento termoplástico de:</t>
  </si>
  <si>
    <t xml:space="preserve">DN 50         para PE- 63 </t>
  </si>
  <si>
    <t>DN 65         para PE- 75</t>
  </si>
  <si>
    <t>DN 80         para PE- 90</t>
  </si>
  <si>
    <t>DN 300       para PE- 315</t>
  </si>
  <si>
    <t>DN 400       para PE- 400</t>
  </si>
  <si>
    <t>DN 500       para PE- 500</t>
  </si>
  <si>
    <t>DN 600       para PE- 630</t>
  </si>
  <si>
    <t>DN 40         para PE- 50</t>
  </si>
  <si>
    <t>DN 100       para PE- 110 / 125</t>
  </si>
  <si>
    <t>DN 150       para PE- 160 / 180</t>
  </si>
  <si>
    <t>DN 200       para PE- 200 / 225</t>
  </si>
  <si>
    <t>DN 250       para PE- 250 / 280</t>
  </si>
  <si>
    <t>Manguito pvc teja Ø 110</t>
  </si>
  <si>
    <t>Manguito pvc teja Ø 125</t>
  </si>
  <si>
    <t>Manguito pvc teja Ø 160</t>
  </si>
  <si>
    <t>Manguito pvc teja Ø 200</t>
  </si>
  <si>
    <t>Manguito pvc teja Ø 250</t>
  </si>
  <si>
    <t>Manguito pvc teja Ø 315</t>
  </si>
  <si>
    <t>Manguito pvc teja Ø 400</t>
  </si>
  <si>
    <t>Manguito pvc teja Ø 500</t>
  </si>
  <si>
    <t>Codo pvc teja Ø 110 87ª</t>
  </si>
  <si>
    <t>Codo pvc teja Ø 125 87ª</t>
  </si>
  <si>
    <t>Codo pvc teja Ø 160 87ª</t>
  </si>
  <si>
    <t>Codo pvc teja Ø 200 87ª</t>
  </si>
  <si>
    <t>Codo pvc teja Ø 250 87ª</t>
  </si>
  <si>
    <t>Codo pvc teja Ø 315 87ª</t>
  </si>
  <si>
    <t>Codo pvc teja Ø 400 87ª</t>
  </si>
  <si>
    <t>Codo pvc teja Ø 500 87ª</t>
  </si>
  <si>
    <t>Codo pvc teja Ø 110 45º</t>
  </si>
  <si>
    <t>Codo pvc teja Ø 125 45º</t>
  </si>
  <si>
    <t>Codo pvc teja Ø 160 45º</t>
  </si>
  <si>
    <t>Codo pvc teja Ø 200 45º</t>
  </si>
  <si>
    <t>Codo pvc teja Ø 250 45º</t>
  </si>
  <si>
    <t>Codo pvc teja Ø 315 45º</t>
  </si>
  <si>
    <t>Codo pvc teja Ø 400 45º</t>
  </si>
  <si>
    <t>Codo pvc teja Ø 500 45º</t>
  </si>
  <si>
    <t>Codo pvc teja Ø 160 30º</t>
  </si>
  <si>
    <t>Codo pvc teja Ø 200 30º</t>
  </si>
  <si>
    <t>Codo pvc teja Ø 250 30º</t>
  </si>
  <si>
    <t>Codo pvc teja Ø 315 30º</t>
  </si>
  <si>
    <t>Codo pvc teja Ø 400 30º</t>
  </si>
  <si>
    <t>Codo pvc teja Ø 160 15º</t>
  </si>
  <si>
    <t>Codo pvc teja Ø 200 15º</t>
  </si>
  <si>
    <t>Codo pvc teja Ø 250 15º</t>
  </si>
  <si>
    <t>Codo pvc teja Ø 315 15º</t>
  </si>
  <si>
    <t>Codo pvc teja Ø 400 15º</t>
  </si>
  <si>
    <t>Te pvc teja Ø 110 87º</t>
  </si>
  <si>
    <t>Te pvc teja Ø 125 87º</t>
  </si>
  <si>
    <t>Te pvc teja Ø 160 87º</t>
  </si>
  <si>
    <t>Te pvc teja Ø 200 87º</t>
  </si>
  <si>
    <t>Te pvc teja Ø 250 87º</t>
  </si>
  <si>
    <t>Te pvc teja Ø 315 87º</t>
  </si>
  <si>
    <t>Te pvc teja Ø 400 87º</t>
  </si>
  <si>
    <t>Te pvc teja Ø 500 87º</t>
  </si>
  <si>
    <t xml:space="preserve">Te pvc teja Ø 110 </t>
  </si>
  <si>
    <t>Te pvc teja Ø 125</t>
  </si>
  <si>
    <t xml:space="preserve">Te pvc teja Ø 160 </t>
  </si>
  <si>
    <t xml:space="preserve">Te pvc teja Ø 200 </t>
  </si>
  <si>
    <t xml:space="preserve">Te pvc teja Ø 250 </t>
  </si>
  <si>
    <t xml:space="preserve">Te pvc teja Ø 315 </t>
  </si>
  <si>
    <t>Te pvc teja Ø 160-125</t>
  </si>
  <si>
    <t>Te pvc teja Ø 200-110</t>
  </si>
  <si>
    <t xml:space="preserve">Te pvc teja Ø 200-160 </t>
  </si>
  <si>
    <t xml:space="preserve">Te pvc teja Ø 250-200 </t>
  </si>
  <si>
    <t xml:space="preserve">Te pvc teja Ø 315-250 </t>
  </si>
  <si>
    <t xml:space="preserve">Te pvc teja Ø 400-315 </t>
  </si>
  <si>
    <t xml:space="preserve">Te pvc teja Ø 160-125 </t>
  </si>
  <si>
    <t xml:space="preserve">Tapón pvc teja Ø 110 </t>
  </si>
  <si>
    <t>Tapón pvc teja Ø 125</t>
  </si>
  <si>
    <t xml:space="preserve">Tapón pvc teja Ø 160 </t>
  </si>
  <si>
    <t xml:space="preserve">Tapón pvc teja Ø 200 </t>
  </si>
  <si>
    <t xml:space="preserve">Tapón pvc teja Ø 250 </t>
  </si>
  <si>
    <t xml:space="preserve">Tapón pvc teja Ø 315 </t>
  </si>
  <si>
    <t xml:space="preserve">Tapón pvc teja Ø 400 </t>
  </si>
  <si>
    <t xml:space="preserve">Válvula anti retorno Ø 110 </t>
  </si>
  <si>
    <t>Válvula anti retorno Ø 125</t>
  </si>
  <si>
    <t xml:space="preserve">Válvula anti retorno Ø 160 </t>
  </si>
  <si>
    <t xml:space="preserve">Válvula anti retorno Ø 200 </t>
  </si>
  <si>
    <t xml:space="preserve">Válvula anti retorno Ø 250 </t>
  </si>
  <si>
    <t xml:space="preserve">Válvula anti retorno Ø 315 </t>
  </si>
  <si>
    <t xml:space="preserve">Válvula anti retorno Ø 400 </t>
  </si>
  <si>
    <t>Ud. Terminal tapa Ø 315x400 Clase B-125</t>
  </si>
  <si>
    <t>Ud. Terminal tapa Ø 250x350 Clase B-125</t>
  </si>
  <si>
    <t xml:space="preserve">LOTE NÚM. 5 - TUBERÍA DE SANEAMIENTO Y ACCESORIOS DE PVC NO PLASTIFICADO, NO ESTRUCTURADO  COLOR TEJA CON JUNTA ELÁSTICA </t>
  </si>
  <si>
    <t>metro de PE-40 de 20</t>
  </si>
  <si>
    <t>metro de PE-40 de 25</t>
  </si>
  <si>
    <t>metro de PE-40 de 32</t>
  </si>
  <si>
    <t>metro de PE-40 de 40</t>
  </si>
  <si>
    <t>metro de PE-40 de 50</t>
  </si>
  <si>
    <t>metro de PE-40 de 63</t>
  </si>
  <si>
    <t>metro de PE-40 de 75</t>
  </si>
  <si>
    <t>metro de PE-40 de 90</t>
  </si>
  <si>
    <t>metro de PE-100 de 32</t>
  </si>
  <si>
    <t>metro de PE-100 de 40</t>
  </si>
  <si>
    <t>metro de PE-100 de 50</t>
  </si>
  <si>
    <t>metro de PE-100 de 63</t>
  </si>
  <si>
    <t>metro de PE-100 de 75</t>
  </si>
  <si>
    <t>metro de PE-100 de 90</t>
  </si>
  <si>
    <t>metro de PE-100 de110</t>
  </si>
  <si>
    <t>metro de PE-100 de 160</t>
  </si>
  <si>
    <t>metro de PE-100 de 200</t>
  </si>
  <si>
    <t>metro de PE-100 de 250</t>
  </si>
  <si>
    <t>metro de PE-100 de 315</t>
  </si>
  <si>
    <t>metro de PE-100 de 400</t>
  </si>
  <si>
    <t>metro de PE-100 de 450</t>
  </si>
  <si>
    <t>metro de PE-100 de 500</t>
  </si>
  <si>
    <t>metro de PE-100 de 560</t>
  </si>
  <si>
    <t>metro de PE-100 de 630</t>
  </si>
  <si>
    <t>metro de PE-100 de 110</t>
  </si>
  <si>
    <t>metro de Ø 110</t>
  </si>
  <si>
    <t>metro de Ø 125</t>
  </si>
  <si>
    <t>metro de Ø 160</t>
  </si>
  <si>
    <t>metro de Ø 200</t>
  </si>
  <si>
    <t>metro de Ø 250</t>
  </si>
  <si>
    <t>metro de Ø 315</t>
  </si>
  <si>
    <t>metro de Ø 400</t>
  </si>
  <si>
    <t>metro de Ø 500</t>
  </si>
  <si>
    <t>metro de Ø 630</t>
  </si>
  <si>
    <t>metro de Ø 710</t>
  </si>
  <si>
    <t>metro de Ø 800</t>
  </si>
  <si>
    <t>Ud.Pozo sin base con pates Ø 1000 / 1500</t>
  </si>
  <si>
    <t>Ud.Pozo sin base con pates Ø 1000 / 2000</t>
  </si>
  <si>
    <t>Ud.Pozo sin base con pates Ø 1000 / 2500</t>
  </si>
  <si>
    <t>Ud.Pozo sin base con pates Ø 1000 / 3000</t>
  </si>
  <si>
    <t>Ud.Pozo sin base con pates Ø 1000 / 3500</t>
  </si>
  <si>
    <t>Ud.Pozo sin base con pates Ø 1000 / 4000</t>
  </si>
  <si>
    <t>Ud.Pozo sin base con pates Ø 1000 / 4500</t>
  </si>
  <si>
    <t>Ud.Pozo sin base con pates Ø 1000 / 5000</t>
  </si>
  <si>
    <t>Ud.Pozo sin base con pates Ø 1000 / 5500</t>
  </si>
  <si>
    <t>Ud.Pozo sin base con pates Ø 1000 / 6000</t>
  </si>
  <si>
    <t>Ud Clip elastomérico Ø 1000 / 160</t>
  </si>
  <si>
    <t>Ud Clip elastomérico Ø 1000 / 200</t>
  </si>
  <si>
    <t>Ud Clip elastomérico Ø 1000 / 250</t>
  </si>
  <si>
    <t>Ud Clip elastomérico Ø 1000 / 315</t>
  </si>
  <si>
    <t>Ud Clip elastomérico Ø 1000 / 400</t>
  </si>
  <si>
    <t>Ud Clip elastomérico Ø 1000 / 500</t>
  </si>
  <si>
    <t>LOTE NÚM. 6 - TUBERÍA Y ACCESORIOS DE PRFV</t>
  </si>
  <si>
    <t xml:space="preserve">m.l. Tubería PRFV DN-800 PN-1 SN-5000 </t>
  </si>
  <si>
    <t xml:space="preserve">m.l. Tubería PRFV DN-900 PN-1 SN-5000 </t>
  </si>
  <si>
    <t xml:space="preserve">m.l. Tubería PRFV DN-1000 PN-1 SN-5000 </t>
  </si>
  <si>
    <t xml:space="preserve">m.l. Tubería PRFV DN-1100 PN-1 SN-5000 </t>
  </si>
  <si>
    <t xml:space="preserve">m.l. Tubería PRFV DN-1200 PN-1 SN-5000 </t>
  </si>
  <si>
    <t xml:space="preserve">m.l. Tubería PRFV DN-1300 PN-1 SN-5000 </t>
  </si>
  <si>
    <t xml:space="preserve">m.l. Tubería PRFV DN-1400 PN-1 SN-5000 </t>
  </si>
  <si>
    <t xml:space="preserve">m.l. Tubería PRFV DN-1500 PN-1 SN-5000 </t>
  </si>
  <si>
    <t xml:space="preserve">m.l. Tubería PRFV DN-1600 PN-1 SN-5000 </t>
  </si>
  <si>
    <t xml:space="preserve">m.l. Tubería PRFV DN-1700 PN-1 SN-5000 </t>
  </si>
  <si>
    <t xml:space="preserve">m.l. Tubería PRFV DN-1800 PN-1 SN-5000 </t>
  </si>
  <si>
    <t xml:space="preserve">m.l. Tubería PRFV DN-1900 PN-1 SN-5000 </t>
  </si>
  <si>
    <t xml:space="preserve">m.l. Tubería PRFV DN-2000 PN-1 SN-5000 </t>
  </si>
  <si>
    <t xml:space="preserve">m.l. Tubería PRFV DN-2100 PN-1 SN-5000 </t>
  </si>
  <si>
    <t xml:space="preserve">m.l. Tubería PRFV DN-2200 PN-1 SN-5000 </t>
  </si>
  <si>
    <t xml:space="preserve">m.l. Tubería PRFV DN-2300 PN-1 SN-5000 </t>
  </si>
  <si>
    <t xml:space="preserve">m.l. Tubería PRFV DN-2400 PN-1 SN-5000 </t>
  </si>
  <si>
    <t>Sumidero de fundición de grafito esferoidal según ISO1083 y EN 1563 conforme a la clase D400 de la norma EN 124. Certificación del producto AENOR Rejilla triangular articulada antirrobo AV Tapa extraíble anti-olor para su mantenimiento y limpieza. Apertura libre 730x220 con una superficie tragante de 680 cm2 Collarín de salida longitudinal para facilitar la instalación. Salida horizontal de Ø 200                                              ,</t>
  </si>
  <si>
    <t>Modelo REJILLA TIPO BURGOS rejilla fundición dúctil, carga de rotura superior a 250 kN, rejilla abatible y sistema antivandálico con inscripción  AYTO. BURGOS                      ,</t>
  </si>
  <si>
    <t xml:space="preserve">MARCO DE FUNDICION DÚCTIL PARA DISPOSITIVOS DE Ø600 </t>
  </si>
  <si>
    <t>Marco aparente de fundición GE 500-7 según ISO 1083/EN 1563, para pozos con apertura libre 600 Ø Colocación en los dispositivos redondos de diámetro 600, para la facilitación de los remates del pavimento.                                                                                             ,</t>
  </si>
  <si>
    <t>TAPA Y MARCO ACERO GALVANIZADO  1200x940 C-250</t>
  </si>
  <si>
    <t>TAPA Y MARCO ACERO GALVANIZADO  1300x1000  C-250</t>
  </si>
  <si>
    <t>TAPA Y MARCO ACERO GALVANIZADO  1500x900  C-250</t>
  </si>
  <si>
    <t>TAPA Y MARCO ACERO GALVANIZADO  2300x1000  C-250</t>
  </si>
  <si>
    <t>TAPA Y MARCO DE FUNDICION RELLENABLE 350x350 C-250 (410x410x100 C-250)</t>
  </si>
  <si>
    <t>TAPA Y MARCO DE FUNDICION RELLENABLE 500X500 C-250 (570x570x100 C-250)</t>
  </si>
  <si>
    <t>TAPA Y MARCO DE FUNDICION RELLENABLE 650X650 C-250 (740x740x100 C-250)</t>
  </si>
  <si>
    <t>Dispositivo cuadrado de fundición para pavimento u hormigón 410X410 Soporte elástico de policloropreno pegado al marco, anti-ruido y anti-desplazamiento. Tapa 350x350 con dos orificios de apertura para manipulación. Altura de relleno de 75 mm Clase de carga C250.</t>
  </si>
  <si>
    <t>Dispositivo cuadrado de fundición para pavimento u hormigón 740X740 Soporte elástico de policloropreno pegado al marco, anti-ruido y anti-desplazamiento. Tapa 650x650 con dos orificios de apertura para manipulación. Altura de relleno de 75 mm Clase de carga C250.</t>
  </si>
  <si>
    <t>Dispositivo cuadrado de fundición para pavimento u hormigón 570X570 Soporte elástico de policloropreno pegado al marco, anti-ruido y anti-desplazamiento. Tapa 500x500 con dos orificios de apertura para manipulación. Altura de relleno de 75 mm Clase de carga C250.</t>
  </si>
  <si>
    <t>Arqueta de granito modelo Cartuja con dos orificios en el fondo diametros de 50 y 110 para entrada de tuberías y rebaje para inserción de tapas. Granito Gris Quintana abujardado</t>
  </si>
  <si>
    <t>MARCO Y TAPA CIRCULAR DE FUNDICION DUCTIL 600 Ø CLASE D400</t>
  </si>
  <si>
    <t>MARCO Y TAPA CIRCULAR DE FUNDICION DUCTIL 600 Ø CLASE D400 TRAFICO INTENSO</t>
  </si>
  <si>
    <t>MARCO Y TAPA CIRCULAR DE FUNDICION DUCTIL 700 Ø CLASE D400</t>
  </si>
  <si>
    <t>MARCO Y TAPA CIRCULAR DE FUNDICION DUCTIL 800 Ø CLASE D400</t>
  </si>
  <si>
    <t>Marco y tapa de fundición de grafito esferoidal según norma ISO1083 y EN 1563 conforme a la clase D400 de la norma EN 124. Certificación del producto AENOR Tapa articulada Redonda con bloqueo antirretorno a 90º, equipada con junta de policloropreno anti-ruido y anti-desplazamiento.Equipada con orificios para anclar al suelo.  (peso 87 kg) Anagrama AGUAS DE BURGOS con inscripciones Aguas, Saneamiento y Pluviales.</t>
  </si>
  <si>
    <t>REJILLA TRAGADERO DE FUNDICION DUCTIL 800X680X160  C-250</t>
  </si>
  <si>
    <t xml:space="preserve">Rejilla-tragadero de fundición de grafito esferoidal según ISO1083 y EN 1563 conforme a la clase C250 de la norma EN 124. Certificación del producto NF/AENOR Conjunto tragadero con tapa y rejilla articulada a 100º T. 500 Extraíble en posición vertical y bloqueo de seguridad a 90º. Auto-bloqueo de la rejilla y del buzón mediante dedo elástico. Barrote de selección en el tragadero para evitar que entren objetos voluminosos. Barrotes con sentido tri-dimensional para facilitar la absorción del agua. Para instalacion en bordillos hormigon        ,                   </t>
  </si>
  <si>
    <t>REJILLA FUNDICION DUCTIL DE 500x275 CLASE C250  (570x370x80 C-250)</t>
  </si>
  <si>
    <t xml:space="preserve">Rejilla articulada de fundición GE 500-7 según ISO 1083/EN 1563, en Clase C250 según norma EN-124:2015, con certificación AENOR, apertura libre 429x220 mm, dimensión exterior 568x372 mm, altura 80mm. Peso del conjunto 36,9 kg. Rejilla de 499x274 mm, articulada reversible anti-robo con barrotes a 45º, distancia entre barrotes inferior a 25 mm, superficie antideslizante y apertura a 110º, extraíble una vez eliminado el sellado al nivel de la articulación. Superficie tragante 346 cm². Revestimiento de pintura hidrosoluble negra, no tóxica, no inflamable y no contaminante.                                                                       ,               </t>
  </si>
  <si>
    <t>REJILLA FUNDICION DUCTIL DE 586x357 CLASE C250  (725x400x80 C-250)</t>
  </si>
  <si>
    <t>Rejilla articulada cautiva de fundición GE 500-7 según ISO 1083/EN 1563, en Clase C250 kN según norma EN-124:2015, con certificación AENOR, apertura libre 550x300 mm, dimensión exterior 725x400 mm, altura 80mm. Peso del conjunto 39,5 kg . Rejilla articulada anti-robo de 586x357 mm, extraíble una vez eliminado el sellado al nivel de la articulación, barrotes rectos, distancia entre barrotes inferior a 30 mm, superficie antideslizante y apertura a 100o. Superficie tragante 1100 cm². Marco monobloque moldeado diseñado para ser instalado pegado a acera. Revestimiento de pintura hidrosoluble negra, no tóxica, no inflamable y no contaminante                                                           ,</t>
  </si>
  <si>
    <t xml:space="preserve">TAPA Y MARCO 400X400 CLASE C250  </t>
  </si>
  <si>
    <t>Marco y tapa cuadrada defundición GE 500-7 según ISO 1083/EN 1563, en Clase C250 según norma EN-124:2015, con certificación AENOR, apertura libre 300x300 mm, dimensión exterior 400X400 mm, altura 50mm. Tapa de 346x346 mm con relieve antideslizante, equipada con un orificio de llave para manipularla con la ayuda de un pico, gancho. Marco cuadrado monobloque moldeado, provisto de 4 patines de goma clipados permitiendo estabilidad y ausencia de ruido, con garganta hidráulica &gt;6mm, resistente a las subidas de olores. La geometría exterior del marco permite todos los acabados: baldosas, adoquines etc. Posibilidad de marcado en relieve de servicios específicos. Revestimiento de pintura hidrosoluble negra, no tóxica, no inflamable y no contaminante. Anagrama AGUAS DE BURGOS con inscripción Aguas en relieve y antideslizante                                         ,</t>
  </si>
  <si>
    <t>Marco y tapa cuadrada de fundición GE 500-7 según ISO 1083/EN 1563, en Clase C250 según norma EN-124:2015, con certificación AENOR, apertura libre 500x500 mm, dimensión exterior 600X600 mm, altura 50mm. Peso del conjunto 38,91 kg (peso tapa 28 kg). Tapa de 546x546 mm y 80 mm de altura con relieve antideslizante, equipada con 2 orificios de llave simétricamente opuestos para manipularla con la ayuda de un pico, gancho. Marco cuadrado monobloque moldeado, provisto de 4 patines de goma clipados permitiendo estabilidad y ausencia de ruido, con garganta hidráulica &gt;6mm, resistente a las subidas de olores. La geometría exterior del marco permite todos los acabados: baldosas, adoquines etc. Posibilidad de marcado en relieve de servicios específicos. Revestimiento de pintura hidrosoluble negra, no tóxica, no inflamable y no contaminante. Anagrama AGUAS DE BURGOS con inscripción Aguas en relieve y antideslizante                .</t>
  </si>
  <si>
    <t>Marco y tapa cuadrada de fundición GE 500-7 según ISO 1083/EN 1563, en Clase C250 según norma EN-124:2015, con certificación AENOR, apertura libre 400x400 mm, dimensión exterior 500X500 mm, altura 50mm. Peso del conjunto 27 kg). Tapa de 446x446 mm y 70 mm de altura, con relieve antideslizante, equipada con un orificio de llave para manipularla con la ayuda de un pico, gancho. Marco cuadrado monobloque moldeado, provisto de 4 patines de goma clipados permitiendo estabilidad y ausencia de ruido, con garganta hidráulica &gt;6mm resistente a las subidas de olores. La geometría exterior del marco permite todos los acabados: baldosas, adoquines etc. Posibilidad de marcado en relieve de servicios específicos. Revestimiento de pintura hidrosoluble negra, no tóxica, no inflamable y no contaminante.Anagrama AGUAS DE BURGOS con inscripción Aguas en relieve y antideslizante.                                              .</t>
  </si>
  <si>
    <t>Marco y tapa cuadrada de fundición GE 500-7 según ISO 1083/EN 1563, en Clase C250 según norma EN-124:2015, con certificación AENOR, apertura libre 600x600 mm, dimensión exterior 700X700 mm, altura 50mm. Peso del conjunto 51,81 kg. Tapa de 646x646 mm y 75 mm de altura con relieve antideslizante, equipada con 2 orificios de llave simétricamente opuestos para manipularla con la ayuda de un pico, gancho. Marco cuadrado monobloque moldeado, provisto de 4 patines de goma clipados permitiendo estabilidad y ausencia de ruido, con garganta hidráulica &gt;6mm, resistente a las subidas de olores. La geometría exterior del marco permite todos los acabados: baldosas, adoquines etc. Posibilidad de marcado en relieve de servicios específicos. Revestimiento de pintura hidrosoluble negra, no tóxica, no inflamable y no contaminante.Anagrama AGUAS DE BURGOS con inscripción Aguas en relieve y antideslizante                                         .</t>
  </si>
  <si>
    <t>Tapa y marco en fundición GE 500-7 según ISO 1083/EN 1563, en Clase C250 según norma EN-124:2015, con certificación AFNOR, dimensión 744X500 mm, altura 26mm. Peso 39,5 kg . Tapa con dos orificios de llave para su manipulación.  Anagrama AGUAS DE BURGOS en relieve antideslizante.                                                                                            ,</t>
  </si>
  <si>
    <t>SACO CEMENTO RAPIDO.</t>
  </si>
  <si>
    <t>Cemento puzolánico tipo CEM IV con adición de ceniza volante de resistencia media 32,5 con resistencia inicial normal.Formato 35 kg.</t>
  </si>
  <si>
    <t>SACO CEMENTO.</t>
  </si>
  <si>
    <t xml:space="preserve">MORTERO REPARACION CON PASIVANTE. </t>
  </si>
  <si>
    <t xml:space="preserve">MORTERO SECO. </t>
  </si>
  <si>
    <t>MORTERO SECO RÁPIDO.</t>
  </si>
  <si>
    <t>MORTERO DE MUY ALTAS PRESTACIONES PARA RELLENO DE HASTA 250 mm.</t>
  </si>
  <si>
    <t xml:space="preserve">MORTERO IMPERMEABLE FLEXIBLE. </t>
  </si>
  <si>
    <t>MORTERO DE APOYO Y FIJACIÓN DE SECADO RÁPIDO.</t>
  </si>
  <si>
    <t>HORMIGON SECO.</t>
  </si>
  <si>
    <t>ASFALTO EN FRIO.</t>
  </si>
  <si>
    <t>LADRILLO MACIZO 10.</t>
  </si>
  <si>
    <t>Membrana cementosa impermeable flexible monocomponente.Excelente adherencia, transpirable, alta resistencia a la difusión del dióxido de carbono y apto para contacto con agua potable.Formato 15 kg.</t>
  </si>
  <si>
    <t xml:space="preserve">Mortero cementoso, de un componente, predosificado para trabajos de fijación y apoyo para trabajos de mantenimiento de calles, buena adherencia en hormigón y asfalto. Formato 25 kg.                                                       .                                 </t>
  </si>
  <si>
    <t>Mortero para albañilería a base de cemento, cal hidratada, áridos y aditivos químicos para una gran plasticidad, adherencia, trabajabilidad y excelentes resistencias mecánicas.Formato 25 kg.                                                     .</t>
  </si>
  <si>
    <t>Ligante hidráulico natural sin aditivos de fraguado rápido y regulable de alta resistencia inicial e impermeable. Formato 25 kg.                            .</t>
  </si>
  <si>
    <t>IVA</t>
  </si>
  <si>
    <t>Rejilla-tragadero de fundición de grafito esferoidal según ISO1083 y EN 1563 conforme a la clase C250 de la norma EN 124. Certificación del producto NF/AENOR Conjunto tragadero con tapa y rejilla articulada a 100º T. PLUS Tapa y rejilla con bloqueo de seguridad y extraíbles a 90º. Auto-bloqueo de la rejilla y de la tapa mediante dedo elástico. Barrote de lección en el tragadero para evitar que entren objetos voluminosos. Barrotes con sentido tri-direccional para facilitar la absorción del agua. Para instalacion en bordillos de granito.                       .</t>
  </si>
  <si>
    <t>Mortero de expansión controlada, autonivelante, sin retracción y de muy altas resistencias para relleno y anclajes.Impermeable al agua, aceites, grasas. Espesores hasta 25 cm. Formato 25 kg.                       .</t>
  </si>
  <si>
    <t>Mortero seco especial a base de conglomerantes hidráulicos, áridos de gran pureza, granulometría seleccionada y aditivos químicos.Buena plasticidad, adherencia, altas resistencias mecánicas y fraguado rápido. Formato 25 kg.                                                            ,</t>
  </si>
  <si>
    <t xml:space="preserve">Aglomerado asfáltico de aplicación en frio a base de emulsiones bituminosas y áridos especiales.Estable, gran elasticidad y buena adherencia.Embase 25 kg,                                                                        .     </t>
  </si>
  <si>
    <t>Ladrillo de arcilla cocida para la fábrica de albañilería protegida. Medidas 238x98x112.                                          .</t>
  </si>
  <si>
    <t>Hormigón seco 25 N/mm2 a base de cemento, áridos y aditivos químicos.Granulometría máxima del árido 8 mm.</t>
  </si>
  <si>
    <t>TAPA Y MARCO DE FUNDICION 750X500 CLASE C250</t>
  </si>
  <si>
    <t>L2.1.- Enlace de laton (o Polipropileno a eleccion de AB segun pedido) rosca macho para:</t>
  </si>
  <si>
    <t>L2.3,- Enlace de laton (o Polipropileno a eleccion de AB segun pedido) rosca hembra para:</t>
  </si>
  <si>
    <t>L2.4.- Enlace de laton (o Polipropileno a eleccion de AB segun pedido) rosca hembra reducido para:</t>
  </si>
  <si>
    <t>L2.5.- Manguito de laton (o Polipropileno a eleccion de AB segun pedido) union para PE de:</t>
  </si>
  <si>
    <t>L2.6.- Manguito de laton (o Polipropileno a eleccion de AB segun pedido) reducido para PE de:</t>
  </si>
  <si>
    <t>L2.7.- Codo de laton (o Polipropileno a eleccion de AB segun pedido) a PE 90º de:</t>
  </si>
  <si>
    <t>L2.8.- Te de laton (o Polipropileno a eleccion de AB segun pedido) para PE con derivacion a Rosca Hembra</t>
  </si>
  <si>
    <t>L2.9.- Te de laton (o Polipropileno a eleccion de AB segun pedido) para PE con 3 bocas iguales:</t>
  </si>
  <si>
    <t>L2.10.- Enlace de laton (o Polipropileno a eleccion de AB segun pedido) para PE rosca macho 45º de:</t>
  </si>
  <si>
    <t>L2.11.- Enlace de laton (o Polipropileno a eleccion de AB segun pedido) para PE rosca hembra 90º de:</t>
  </si>
  <si>
    <t>L2.11.- Enlace de laton (o Polipropileno a eleccion de AB segun pedido) para PE rosca macho 90º de:</t>
  </si>
  <si>
    <t>L2.12.- Manguito de reparación (pasante) en laton (o Polipropileno a eleccion segun pedido) para PE de:</t>
  </si>
  <si>
    <t>L2.13.- Enlace de laton (o Polipropileno a eleccion de AB segun pedido) para PE con rosca macho largo de:</t>
  </si>
  <si>
    <t>L2.14.- Tuerca de laton serie pesada reducida de:</t>
  </si>
  <si>
    <t>L2.15.- Machón de laton serie pesada estampado y picado de:</t>
  </si>
  <si>
    <t>L2.16.- Machón reducido serie pesada de laton estampado y picado de:</t>
  </si>
  <si>
    <t>L2.17.- Te rosca hembra serie pesada de laton (o Polipropileno a eleccion de AB segun pedido) de:</t>
  </si>
  <si>
    <t>L2.18.- Cruz 4 bocas rosca hembra serie pesada de laton (o Polipropileno a eleccion de AB segun pedido) de:</t>
  </si>
  <si>
    <t>L2.19.- Te rosca hembra reducida serie pesada de laton (o Polipropileno a eleccion de AB segun pedido) de:</t>
  </si>
  <si>
    <t>L2.20.- Codo 90º roscas hembra serie pesada de laton (o Polipropileno a eleccion de AB segun pedido) de:</t>
  </si>
  <si>
    <t>L2.21.- Codo 90º rosca macho hembra serie pesada de laton (o Polipropileno a eleccion de AB segun pedido) de:</t>
  </si>
  <si>
    <t>L2.22.- Curva macho hembra serie pesada de laton de:</t>
  </si>
  <si>
    <t>L2.23.- Curva roscas hembra serie pesada de laton de:</t>
  </si>
  <si>
    <t>L2.24.- Manguito rosca hembra interior serie pesada de laton (o Polipropileno a eleccion de AB segun pedido) de:</t>
  </si>
  <si>
    <t>L2.25.- Racor Marsella Macho - Hembra serie pesada de laton (o Polipropileno a eleccion de AB segun pedido) de:</t>
  </si>
  <si>
    <t>L2.26.- Racor Marsella reducido Macho Hembra serie pesada de laton (o Polipropileno a eleccion de AB segun pedido) de:</t>
  </si>
  <si>
    <t>L2.27.- Tapón rosca macho serie pesada de laton de:</t>
  </si>
  <si>
    <t>L2.28.- Tapón precintable rosca macho serie pesada de laton de:</t>
  </si>
  <si>
    <t>L2.29.- Válvula de retención de muelle con roscas hembra de laton, PN-16, de diametro:</t>
  </si>
  <si>
    <t>L2.30.- Filtro de laton roscado elemento tamiz acero inoxidable inclinado de diametro:</t>
  </si>
  <si>
    <t>L2.31.- Válvula de bola de acero inoxidable paso recto, roscas hembra, con palanca de acero inoxidable de:</t>
  </si>
  <si>
    <t>L2.32.- Válvula de bola de bronce (o Polipropileno a eleccion de AB) paso recto, roscas hembra, con cuadradillo:</t>
  </si>
  <si>
    <t>L2.33.- Válvula de bola de bronce (o Polipropileno a eleccion de AB) paso recto, roscas hembra con mando mariposa:</t>
  </si>
  <si>
    <t xml:space="preserve">L2.34.- Válvula de bola en bronce (o Polipropileno a eleccion de AB) paso recto, rosca Hembra y enlace a tubo PE, con cuadradillo </t>
  </si>
  <si>
    <t>L2.35.- Válvula de bola de bronce (o Polipropileno a eleccion de AB ) paso recto, dos enlaces a PE, con cuadradillo:</t>
  </si>
  <si>
    <t>L2.36.- Válvula de bola de paso total con cerradura y con llave y bombin especial Aguas de  Burgos, de laton OT-CW617N,</t>
  </si>
  <si>
    <t>L2.37.- Válvula de bola con retención, con dos tomas laterales precintables y un tapón de descarga, de laton OT-CW617N de:</t>
  </si>
  <si>
    <t>L2.38.- Cabezal de toma en carga salida BRIDA y junta de cierre, fundición dúctil pintada con</t>
  </si>
  <si>
    <t>L2.39.- Cabezal de toma roscada hembra con anillo de laton CW617N, junta de cierre y cuerpo fundición dúctil pintada</t>
  </si>
  <si>
    <t>L2.40.- Banda acero inoxidable sin soldadura recubierta de caucho NBR para cabezales anteriores de tamaño:</t>
  </si>
  <si>
    <t>L2.41.- Collarín abrazadera de fundicion ductil para reparaciones de roturas, multidiámetro.</t>
  </si>
  <si>
    <t>L2.42.- Collarín para polietileno o PVC, de salida toma roscada de fundición dúctil pintado en epoxi,</t>
  </si>
  <si>
    <t>L2.43.- Collarín para polietileno o PVC-O de 2 con salida brida, de fundicion dúctil pintado en epoxi de:</t>
  </si>
  <si>
    <t>L2.44.- Tuerca laton estampado Roscas Hembra - Hembra  3 piezas junta cónica de:</t>
  </si>
  <si>
    <t>L2.45.- Tuerca laton estampado roscas Macho - Hembra  3 piezas junta cónica de:</t>
  </si>
  <si>
    <t>L2.46.- Carrete de desmontaje bridas acero al carbono S235JR y virolas en acero inoxidable  doble brida junta tórica, PN-16</t>
  </si>
  <si>
    <t>TOTAL LOTE 9</t>
  </si>
  <si>
    <t xml:space="preserve">L3.1.- Válvula cierre elástico, paso recto, roscas hembra, pintada en epoxi, </t>
  </si>
  <si>
    <t xml:space="preserve">L3.2.- Válvula cierre elástico, paso recto, con bridas serie 14 (F4), pintada en epoxi, </t>
  </si>
  <si>
    <t>L3.3.- Volante para valvulas de compuerta de acero estampado:</t>
  </si>
  <si>
    <t xml:space="preserve">L3.4.- Conjunto de válvulas para garantizar suministro, cierre elástico, pintada en epoxi, </t>
  </si>
  <si>
    <t>L3.5.- Válvula reductora estabilizadora y mantenedora de presión aguas abajo, piloto reductor incl,  equipada con asiento</t>
  </si>
  <si>
    <t>L3.6.- Válvula de retención a clapeta sin eje de giro, asiento inclinado, con bridas, pintada en epoxi,</t>
  </si>
  <si>
    <t>L3.7.- Filtro de paso recto pintado en epoxi, con tamiz en acero inoxidable paso 1 mm o 2 mm a eleccion de AB,</t>
  </si>
  <si>
    <t>L3.8.- Hidrante enterrado con 2 salidas a 70-45 mm. con racores y tapones, tapa con</t>
  </si>
  <si>
    <t xml:space="preserve">L3.9.- Válvula de mariposa bridas serie 20. Cuerpo en fundición dúctil. Eje centrado y disco de acero en inoxidable. </t>
  </si>
  <si>
    <t>L3.10.- Desmultiplicador de accionamiento manual por volante. Fundición gris. IP68</t>
  </si>
  <si>
    <t xml:space="preserve">L3.11.- Actuador eléctrico, servicio de regulación,Trifásico, con 2 finales de carrera y 2 limitadores </t>
  </si>
  <si>
    <t xml:space="preserve">L3.12.- Válvula de mariposa Bridas serie 14. Disco doble excéntrico, interior del cuerpo y disco esmaltado. </t>
  </si>
  <si>
    <t>L3.13.- Unión universal (Multidiametro gran tolerancia aprox 20 mm) en fundición dúctil, pintado en epoxi,</t>
  </si>
  <si>
    <t xml:space="preserve">L3.14.- Brida universal (Multidiametro gran tolerancia aprox 20 mm) en fundición dúctil, pintado en epoxi, </t>
  </si>
  <si>
    <t>L3.15.- Union universal (Multidiametro gran tolerancia aprox 20 mm) de reducción en fundición de:</t>
  </si>
  <si>
    <t>L3.16.- Abrazadera de reparacion de aleta, de 2 sectores largos, en fundición dúctil, pintado en epoxi,</t>
  </si>
  <si>
    <t>L3.17.- Manguito Universal (Multidiametro ultra gran tolerancia aprox 35 mm), en fundicion dúctil, con tornilleria acero 8.8.</t>
  </si>
  <si>
    <t>L3.18.- Hidrante enterrado con salida 70 mm.</t>
  </si>
  <si>
    <t>L3.19.- Manguito universal (Multidiametro ultra gran tolerancia aprox 35 mm) en fundición ANTITRACCION, PN-16</t>
  </si>
  <si>
    <t>L3.20.- Brida enchufe universal (Multidiametro ultra gran tolerancia aprox 35 mm) ANTITRACCION PN-16</t>
  </si>
  <si>
    <t>L3.21.-Tapón multidiametro anti tracción con registro roscado 2"</t>
  </si>
  <si>
    <t>L3.22.- Abrazadera de reparación interior en acero inoxidable. Ancho 200 mm.</t>
  </si>
  <si>
    <t>L3.23.- Unión flexible en acero inoxidable para reparación de tuberías. Manguito de estanqueidad en EPDM</t>
  </si>
  <si>
    <t xml:space="preserve">L3.24.- Unión flexible en acero inoxidable para reparación de tuberías. Manguito de estanqueidad en EPDM </t>
  </si>
  <si>
    <t xml:space="preserve">L3.25.- Unión flexible en acero inoxidable para reparación de tuberías. Manguito de estanqueidad en EPDM </t>
  </si>
  <si>
    <t xml:space="preserve">L3.26.- Unión flexible en acero inoxidable para reparación de tuberías. Manguito de estanqueidad en EPDM </t>
  </si>
  <si>
    <t>L4.3.- Tubería de polietileno de alta densidad metro de PE100, (barras de 6 o barra de 12 metros), PN 16</t>
  </si>
  <si>
    <t>L4.4.- Manguito electrosoldable PE-100,  PN-16 bar de:</t>
  </si>
  <si>
    <t>L4.5.- Manguito tope brida largo inyectado para electrofusión  PN-16 bar, de:</t>
  </si>
  <si>
    <t>L4.6.- Tapón inyectado,  16 bar, de:</t>
  </si>
  <si>
    <t>L4.7.- Tapón y manguito electrosoldable en kit de 16 bar, de:</t>
  </si>
  <si>
    <t>L4.8.- Te igual electrosoldable 90º, de:</t>
  </si>
  <si>
    <t>L4.9.-Te igual electrosoldable reducida, 16 bar, de:</t>
  </si>
  <si>
    <t>L4.10.- Te Igual 90º inyectada, 16 bar, de:</t>
  </si>
  <si>
    <t>L4.11.- Te Reducida 90º inyectada, 16 bar, de:</t>
  </si>
  <si>
    <t>L4.12.- Codo electrosoldable de 90º, 16 bar, de:</t>
  </si>
  <si>
    <t>L4.13.- Codo inyectado de  90º, 16 bar, de:</t>
  </si>
  <si>
    <t>L4.14.- Codo electrosoldable de 45º, 16 bar, de:</t>
  </si>
  <si>
    <t>L4.15.- Codo inyectado de 45º, 16 bar, de:</t>
  </si>
  <si>
    <t>L4.16.- Reducción electrosoldable, 16 bar, de:</t>
  </si>
  <si>
    <t>L4.17.- Reducción inyectada, 16 bar, de:</t>
  </si>
  <si>
    <t>L4.18.- Adaptador para electrosoldar, transicion de PE a laton rosca macho, 16 bar, de:</t>
  </si>
  <si>
    <t>L4.19.- Adaptador para electrosoldar, transicion de PE a latón rosca hembra, 16 bar, de:</t>
  </si>
  <si>
    <t xml:space="preserve">L4.20.- Brida loca PN -16 para polietileno en fundición esferoidal, cincadas al fuego y con </t>
  </si>
  <si>
    <t>L4.21.- Toma electrosoldable de abrazadera, cuatro tornillos 16 bar, de:</t>
  </si>
  <si>
    <t>L5.1.- Tubería PVC no plastificado liso no estructurado Saneamiento UNE 1452 PN-6 SN-4</t>
  </si>
  <si>
    <t>L5.2.- Manguitos hembra-hembra  con junta elástica</t>
  </si>
  <si>
    <t>L5.3.- Codos a 87º macho-hembra con junta elástica</t>
  </si>
  <si>
    <t>L5.4.- Codos a 45º macho-hembra con junta elástica</t>
  </si>
  <si>
    <t>L5.5.- Codos a 30º macho-hembra con junta elástica:</t>
  </si>
  <si>
    <t>L5.6.- Codos a 15º macho-hembra con junta elástica</t>
  </si>
  <si>
    <t>L5.7.- Te macho-hembra a 87º macho-hembra con junta elástica</t>
  </si>
  <si>
    <t>L5.8.- Te macho-hembra a 45º macho-hembra con junta elástica</t>
  </si>
  <si>
    <t>L5.9.- Te a 87º REDUCIDA macho-hembra con junta elástica</t>
  </si>
  <si>
    <t>L5.10.- Te a 45º REDUCIDA macho-hembra con junta elástica</t>
  </si>
  <si>
    <t>L5.11.- Reducciones excéntricas macho-hembra con junta</t>
  </si>
  <si>
    <t>L5.12.- Tapón macho de registro</t>
  </si>
  <si>
    <t>L5.13.- Válvula anti rertorno Teja macho-hembra, registrable</t>
  </si>
  <si>
    <t>L5.14.- Injertos JUNTA MECÁNICA</t>
  </si>
  <si>
    <t xml:space="preserve">L5.15.- Pozo de PVC corruegado doble pared SN8, con pates instaldos  y cono reductor a 600mm en PE AD. (Sin base) </t>
  </si>
  <si>
    <t>L5.16.- Arquetas y colectores de inspección</t>
  </si>
  <si>
    <t xml:space="preserve">L6.1.- Tubería PRFV SANEAMIENTO </t>
  </si>
  <si>
    <t xml:space="preserve">L6.2.- POZOS DE REGISTRO DE PRFV </t>
  </si>
  <si>
    <t>L6.3.- CODOS DE PRFV</t>
  </si>
  <si>
    <t>L6.4.- Tubería PRFV PRESIÓN</t>
  </si>
  <si>
    <t>L6.5.- MANGUITO BRIDA ENCHUFE PRFV PRESION</t>
  </si>
  <si>
    <t>L9.01</t>
  </si>
  <si>
    <t>M3</t>
  </si>
  <si>
    <t xml:space="preserve">Hormigon HM-20 </t>
  </si>
  <si>
    <t>L9.02</t>
  </si>
  <si>
    <t xml:space="preserve">Hormigon HM-25 </t>
  </si>
  <si>
    <t>L9.03</t>
  </si>
  <si>
    <t xml:space="preserve">Hormigon HA-25 </t>
  </si>
  <si>
    <t>Hormigon HM-25, cualquier consistencia, cualquier tamaño maximo de arido y para cualquier ambiente. Conforme a RD 470/2021 y la instrucción 163/2019. Precio en boca de carga.  En pedidos de cualquier cantidad de m3.</t>
  </si>
  <si>
    <t>Hormigon HM-25, cualquier consistencia, cualquier tamaño maximo de arido y para cualquier ambiente. Conforme a RD 470/2021 y la instrucción 163/2019. Precio en boca de carga. En pedidos de cualquier cantidad de m3.</t>
  </si>
  <si>
    <t>Hormigon HM-20, cualquier consistencia, cualquier tamaño maximo de arido y para cualquier ambiente. Conforme a RD 470/2021 y la instrucción 163/2019. Precio en boca de carga, En pedidos de cualquier cantidad de m3</t>
  </si>
  <si>
    <t>L9.04</t>
  </si>
  <si>
    <t>m3</t>
  </si>
  <si>
    <t>L9.05</t>
  </si>
  <si>
    <t>Transporte de hormigon a obra, carga y descarga.</t>
  </si>
  <si>
    <t>Ud</t>
  </si>
  <si>
    <t>Viaje desde la planta hasta la ubicación a cualquiera de las actuaciones de Aguas de Burgos, incluyendo carga en central, viaje a las obras de Aguas de Burgos y descarga en cada obra del hormigon preciso. Viaje con cualquier volumen de Hormigon solicitado.  (volumen medio habitual 2 m3/viaje)   .</t>
  </si>
  <si>
    <t>L9.06</t>
  </si>
  <si>
    <t>Aditivo retardante para cualquier tipo de hormigon</t>
  </si>
  <si>
    <t>Precio a adicionar por cada m3 de hormigon solicitado con aditivo retardante.</t>
  </si>
  <si>
    <t>L9.07</t>
  </si>
  <si>
    <t>Aditivo Anticongelante para cualquier tipo de hormigon</t>
  </si>
  <si>
    <t>Precio a adicionar a cada m3 de hormigon solic, con aditivo anticongelante</t>
  </si>
  <si>
    <t>L9.08</t>
  </si>
  <si>
    <t>Adicion de Fibras en polipropileno 12 mm, para cualquier tipo de hormigon</t>
  </si>
  <si>
    <t>L9.09</t>
  </si>
  <si>
    <t>Adicion de Fibras en polipropileno 48 o 23 mm, para cualquier tipo de hormigon</t>
  </si>
  <si>
    <t xml:space="preserve">Precio a adicionar a cada m3 de hormigon solicitado para obtener hormigon reforzado con fibras conforme al RD 470/2021 Codigo estructural y con el contenido en fibras indicado por la norma UNE-EN 14889. Fibra polipropileno estructural en 48 o 23 mm.                                                                        . </t>
  </si>
  <si>
    <t xml:space="preserve">Precio a adicionar a cada m3 de hormigon solicitado para obtener hormigon reforzado con fibras conforme al RD 470/2021 Codigo estructural y con el contenido en fibras indicado por la norma UNE-EN 14889. Fibra polipropileno no estructural 12 mm,                                                             . </t>
  </si>
  <si>
    <t>L9.10</t>
  </si>
  <si>
    <t>Bombeo de hormigon</t>
  </si>
  <si>
    <t>Servicio para bombeo de hormigon de apartados anteriores en obras de Aguas de Burgos, servicio completo incluyendo salida, viaje a obra, estancia en obra de hasta 4 horas en proceso de bombeo del hormigon</t>
  </si>
  <si>
    <t xml:space="preserve">Mortero M-5 </t>
  </si>
  <si>
    <t>Mortero para albañilería a base de cemento, cal hidratada, áridos y aditivos químicos con resistencia caracteristica de 5 N/mm2 fabricado en central. Precio en boca de carga. En pedidos de cualquier cantidad de m3 ,</t>
  </si>
  <si>
    <t>LOTE NÚM. 9 - HORMIGON Y MORTERO FABRICADO EN CENTRAL.</t>
  </si>
  <si>
    <t>L2.2.- Enlace de laton (o Polipropileno a eleccion de AB segun pedido) rosca macho reducido para:</t>
  </si>
  <si>
    <t>Brida diametro    150 mm salida en rosca 4" o inferior</t>
  </si>
  <si>
    <t>Brida diametro    100 mm salida en rosca 4" o inferior</t>
  </si>
  <si>
    <t>Brida diametro    125 mm salida en rosca 4" o inferior</t>
  </si>
  <si>
    <t xml:space="preserve">L4.22.- Tubería PE corrugada doble pared TPC en barra o rollo según diametro </t>
  </si>
  <si>
    <t>L4.1.- Tubería de polietileno  metro de PE40 en rollos de 50-100 metros. De 10 atm</t>
  </si>
  <si>
    <t>L4.2.- Tubería de polietileno metro de PE100, (en rollo, barra de 6 o barra de 12 metros), PN 10</t>
  </si>
  <si>
    <t>metro de PE corrugada de 50 resist aplastamiento L</t>
  </si>
  <si>
    <t>metro de PE corrugada de 63 resist aplastamiento L</t>
  </si>
  <si>
    <t>metro de PE corrugada de 90 resist aplastamiento L</t>
  </si>
  <si>
    <t>metro de PE corrugada de 110 resist aplastamiento L</t>
  </si>
  <si>
    <t>metro de PE corrugada de 160 resist aplastamiento N</t>
  </si>
  <si>
    <t>metro de PE corrugada de 75 resist aplastamiento L</t>
  </si>
  <si>
    <t xml:space="preserve">L2.47.- Pulsador temporizado cromado recto para agua fria. </t>
  </si>
  <si>
    <t>Pulsador temporizado Ø 28 mm tipo presto ref 1028 o similar y compatible</t>
  </si>
  <si>
    <t>TAPA Y MARCO REGISTRO ALUMINIO 40 X40 ESTANCO</t>
  </si>
  <si>
    <t>Total 5 años</t>
  </si>
  <si>
    <t>Tapa y marco de aluminio para registro estanco de 40x40, mecanizable.                .</t>
  </si>
  <si>
    <t>LOTE NÚM. 1 - TUBERÍA DE FUNDICIÓN DÚCTIL, PVC-O Y PIEZAS ESPECIALES</t>
  </si>
  <si>
    <t>Mortero mineral a base de ligante con reacción cristalina para la pasivación , reparación, alisado y protección monolítica de estructuras de hormigón degradado. Tixotrópico. Formato 25 kg.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</si>
</sst>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_-* #,##0\ _€_-;\-* #,##0\ _€_-;_-* &quot;-&quot;\ _€_-;_-@_-"/>
    <numFmt numFmtId="165" formatCode="_-* #,##0.00\ _€_-;\-* #,##0.00\ _€_-;_-* &quot;-&quot;??\ _€_-;_-@_-"/>
    <numFmt numFmtId="166" formatCode="_-* #,##0.00\ _€_-;\-* #,##0.00\ _€_-;_-* &quot;-&quot;\ _€_-;_-@_-"/>
    <numFmt numFmtId="167" formatCode="#,##0.00_ ;\-#,##0.00\ "/>
    <numFmt numFmtId="168" formatCode="_-* #,##0.00\ [$€-C0A]_-;\-* #,##0.00\ [$€-C0A]_-;_-* &quot;-&quot;??\ [$€-C0A]_-;_-@_-"/>
    <numFmt numFmtId="169" formatCode="#,##0&quot;  &quot;"/>
    <numFmt numFmtId="170" formatCode="#,##0.00&quot;   &quot;"/>
    <numFmt numFmtId="171" formatCode="_-* #,##0\ _€_-;\-* #,##0\ _€_-;_-* &quot;-&quot;??\ _€_-;_-@_-"/>
    <numFmt numFmtId="172" formatCode="_-* #,##0\ _€_-;\-* #,##0\ _€_-;_-* #,##0\ _€_-;_-@_-"/>
  </numFmts>
  <fonts count="19" x14ac:knownFonts="1">
    <font>
      <sz val="10"/>
      <name val="Arial"/>
    </font>
    <font>
      <sz val="11"/>
      <color theme="1"/>
      <name val="Calibri"/>
      <family val="2"/>
      <scheme val="minor"/>
    </font>
    <font>
      <sz val="10"/>
      <name val="Arial"/>
      <family val="2"/>
    </font>
    <font>
      <b/>
      <sz val="10"/>
      <name val="Arial"/>
      <family val="2"/>
    </font>
    <font>
      <b/>
      <sz val="11"/>
      <name val="Arial"/>
      <family val="2"/>
    </font>
    <font>
      <sz val="11"/>
      <name val="Arial"/>
      <family val="2"/>
    </font>
    <font>
      <sz val="10"/>
      <color indexed="10"/>
      <name val="Arial"/>
      <family val="2"/>
    </font>
    <font>
      <sz val="8"/>
      <name val="Arial"/>
      <family val="2"/>
    </font>
    <font>
      <b/>
      <sz val="12"/>
      <name val="Arial"/>
      <family val="2"/>
    </font>
    <font>
      <b/>
      <sz val="14"/>
      <name val="Arial"/>
      <family val="2"/>
    </font>
    <font>
      <b/>
      <sz val="11"/>
      <color theme="0"/>
      <name val="Calibri"/>
      <family val="2"/>
      <scheme val="minor"/>
    </font>
    <font>
      <b/>
      <u/>
      <sz val="11"/>
      <name val="Arial"/>
      <family val="2"/>
    </font>
    <font>
      <sz val="10"/>
      <color theme="1"/>
      <name val="Arial"/>
      <family val="2"/>
    </font>
    <font>
      <sz val="8"/>
      <color theme="1"/>
      <name val="Calibri"/>
      <family val="2"/>
      <scheme val="minor"/>
    </font>
    <font>
      <sz val="10"/>
      <color theme="1"/>
      <name val="Calibri"/>
      <family val="2"/>
      <scheme val="minor"/>
    </font>
    <font>
      <sz val="10"/>
      <color indexed="8"/>
      <name val="Arial"/>
      <family val="2"/>
    </font>
    <font>
      <b/>
      <sz val="10"/>
      <color theme="1"/>
      <name val="Arial"/>
      <family val="2"/>
    </font>
    <font>
      <b/>
      <sz val="12"/>
      <color theme="1"/>
      <name val="Calibri"/>
      <family val="2"/>
      <scheme val="minor"/>
    </font>
    <font>
      <b/>
      <u/>
      <sz val="10"/>
      <name val="Arial"/>
      <family val="2"/>
    </font>
  </fonts>
  <fills count="8">
    <fill>
      <patternFill patternType="none"/>
    </fill>
    <fill>
      <patternFill patternType="gray125"/>
    </fill>
    <fill>
      <patternFill patternType="solid">
        <fgColor rgb="FFA5A5A5"/>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39997558519241921"/>
        <bgColor indexed="64"/>
      </patternFill>
    </fill>
  </fills>
  <borders count="4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5">
    <xf numFmtId="0" fontId="0" fillId="0" borderId="0"/>
    <xf numFmtId="0" fontId="10" fillId="2" borderId="24" applyNumberFormat="0" applyAlignment="0" applyProtection="0"/>
    <xf numFmtId="165" fontId="2" fillId="0" borderId="0" applyFont="0" applyFill="0" applyBorder="0" applyAlignment="0" applyProtection="0"/>
    <xf numFmtId="164" fontId="2" fillId="0" borderId="0" applyFont="0" applyFill="0" applyBorder="0" applyAlignment="0" applyProtection="0"/>
    <xf numFmtId="0" fontId="1" fillId="0" borderId="0"/>
  </cellStyleXfs>
  <cellXfs count="354">
    <xf numFmtId="0" fontId="0" fillId="0" borderId="0" xfId="0"/>
    <xf numFmtId="0" fontId="3" fillId="0" borderId="0" xfId="0" applyFont="1"/>
    <xf numFmtId="0" fontId="3" fillId="0" borderId="1" xfId="0" applyFont="1" applyBorder="1"/>
    <xf numFmtId="0" fontId="3" fillId="0" borderId="2" xfId="0" applyFont="1" applyBorder="1"/>
    <xf numFmtId="0" fontId="3" fillId="0" borderId="4" xfId="0" applyFont="1" applyBorder="1"/>
    <xf numFmtId="0" fontId="3" fillId="0" borderId="5" xfId="0" applyFont="1" applyBorder="1"/>
    <xf numFmtId="0" fontId="3" fillId="0" borderId="11" xfId="0" applyFont="1" applyBorder="1"/>
    <xf numFmtId="0" fontId="3" fillId="0" borderId="12" xfId="0" applyFont="1" applyBorder="1"/>
    <xf numFmtId="0" fontId="2" fillId="0" borderId="0" xfId="0" applyFont="1"/>
    <xf numFmtId="0" fontId="2" fillId="0" borderId="10" xfId="0" applyFont="1" applyBorder="1"/>
    <xf numFmtId="2" fontId="2" fillId="0" borderId="0" xfId="0" applyNumberFormat="1" applyFont="1"/>
    <xf numFmtId="0" fontId="2" fillId="0" borderId="0" xfId="0" applyFont="1" applyAlignment="1">
      <alignment horizontal="right"/>
    </xf>
    <xf numFmtId="0" fontId="2" fillId="0" borderId="7" xfId="0" applyFont="1" applyBorder="1" applyAlignment="1">
      <alignment horizontal="left"/>
    </xf>
    <xf numFmtId="2" fontId="2" fillId="0" borderId="12" xfId="0" applyNumberFormat="1" applyFont="1" applyBorder="1"/>
    <xf numFmtId="0" fontId="2" fillId="0" borderId="10" xfId="0" applyFont="1" applyBorder="1" applyAlignment="1">
      <alignment horizontal="left"/>
    </xf>
    <xf numFmtId="0" fontId="2" fillId="0" borderId="17" xfId="0" applyFont="1" applyBorder="1" applyAlignment="1">
      <alignment horizontal="left"/>
    </xf>
    <xf numFmtId="0" fontId="2" fillId="0" borderId="17" xfId="0" applyFont="1" applyBorder="1"/>
    <xf numFmtId="0" fontId="2" fillId="0" borderId="21" xfId="0" applyFont="1" applyBorder="1"/>
    <xf numFmtId="0" fontId="0" fillId="0" borderId="10" xfId="0" applyBorder="1"/>
    <xf numFmtId="165" fontId="0" fillId="0" borderId="0" xfId="0" applyNumberFormat="1"/>
    <xf numFmtId="165" fontId="9" fillId="0" borderId="0" xfId="0" applyNumberFormat="1" applyFont="1"/>
    <xf numFmtId="0" fontId="0" fillId="0" borderId="7" xfId="0" applyBorder="1" applyAlignment="1">
      <alignment horizontal="left"/>
    </xf>
    <xf numFmtId="165" fontId="2" fillId="0" borderId="0" xfId="2" applyFont="1" applyFill="1" applyBorder="1"/>
    <xf numFmtId="0" fontId="0" fillId="0" borderId="20" xfId="0" applyBorder="1" applyAlignment="1">
      <alignment horizontal="left"/>
    </xf>
    <xf numFmtId="2" fontId="2" fillId="0" borderId="2" xfId="0" applyNumberFormat="1" applyFont="1" applyBorder="1"/>
    <xf numFmtId="0" fontId="0" fillId="0" borderId="10" xfId="0" applyBorder="1" applyAlignment="1">
      <alignment horizontal="left"/>
    </xf>
    <xf numFmtId="0" fontId="0" fillId="0" borderId="17" xfId="0" applyBorder="1"/>
    <xf numFmtId="0" fontId="2" fillId="0" borderId="16" xfId="0" applyFont="1" applyBorder="1" applyAlignment="1">
      <alignment horizontal="left"/>
    </xf>
    <xf numFmtId="165" fontId="2" fillId="0" borderId="0" xfId="2" applyFont="1" applyBorder="1"/>
    <xf numFmtId="0" fontId="0" fillId="0" borderId="13" xfId="0" applyBorder="1"/>
    <xf numFmtId="4" fontId="0" fillId="0" borderId="0" xfId="0" applyNumberFormat="1" applyAlignment="1">
      <alignment horizontal="center"/>
    </xf>
    <xf numFmtId="4" fontId="0" fillId="0" borderId="0" xfId="0" applyNumberFormat="1"/>
    <xf numFmtId="0" fontId="3" fillId="4" borderId="7" xfId="0" applyFont="1" applyFill="1" applyBorder="1" applyAlignment="1">
      <alignment horizontal="center"/>
    </xf>
    <xf numFmtId="0" fontId="3" fillId="4" borderId="18" xfId="0" applyFont="1" applyFill="1" applyBorder="1" applyAlignment="1">
      <alignment horizontal="center"/>
    </xf>
    <xf numFmtId="0" fontId="3" fillId="4" borderId="9" xfId="0" applyFont="1" applyFill="1" applyBorder="1" applyAlignment="1">
      <alignment horizontal="center"/>
    </xf>
    <xf numFmtId="2" fontId="2" fillId="5" borderId="0" xfId="0" applyNumberFormat="1" applyFont="1" applyFill="1"/>
    <xf numFmtId="0" fontId="8" fillId="0" borderId="23" xfId="0" applyFont="1" applyBorder="1"/>
    <xf numFmtId="0" fontId="3" fillId="4" borderId="14" xfId="0" applyFont="1" applyFill="1" applyBorder="1" applyAlignment="1">
      <alignment horizontal="center"/>
    </xf>
    <xf numFmtId="0" fontId="3" fillId="4" borderId="16" xfId="0" applyFont="1" applyFill="1" applyBorder="1" applyAlignment="1">
      <alignment horizontal="center"/>
    </xf>
    <xf numFmtId="0" fontId="2" fillId="5" borderId="0" xfId="0" applyFont="1" applyFill="1"/>
    <xf numFmtId="0" fontId="3" fillId="5" borderId="0" xfId="0" applyFont="1" applyFill="1" applyAlignment="1">
      <alignment horizontal="center"/>
    </xf>
    <xf numFmtId="165" fontId="2" fillId="5" borderId="0" xfId="2" applyFont="1" applyFill="1" applyBorder="1"/>
    <xf numFmtId="0" fontId="0" fillId="5" borderId="0" xfId="0" applyFill="1"/>
    <xf numFmtId="4" fontId="0" fillId="0" borderId="23" xfId="0" applyNumberFormat="1" applyBorder="1"/>
    <xf numFmtId="4" fontId="9" fillId="0" borderId="23" xfId="0" applyNumberFormat="1" applyFont="1" applyBorder="1"/>
    <xf numFmtId="4" fontId="0" fillId="5" borderId="0" xfId="0" applyNumberFormat="1" applyFill="1"/>
    <xf numFmtId="0" fontId="8" fillId="5" borderId="0" xfId="0" applyFont="1" applyFill="1"/>
    <xf numFmtId="167" fontId="0" fillId="0" borderId="0" xfId="0" applyNumberFormat="1"/>
    <xf numFmtId="167" fontId="0" fillId="0" borderId="23" xfId="0" applyNumberFormat="1" applyBorder="1"/>
    <xf numFmtId="167" fontId="2" fillId="5" borderId="0" xfId="2" applyNumberFormat="1" applyFont="1" applyFill="1" applyBorder="1"/>
    <xf numFmtId="0" fontId="3" fillId="5" borderId="0" xfId="0" applyFont="1" applyFill="1"/>
    <xf numFmtId="0" fontId="4" fillId="5" borderId="0" xfId="0" applyFont="1" applyFill="1"/>
    <xf numFmtId="167" fontId="2" fillId="0" borderId="10" xfId="2" applyNumberFormat="1" applyFont="1" applyBorder="1"/>
    <xf numFmtId="4" fontId="2" fillId="0" borderId="23" xfId="0" applyNumberFormat="1" applyFont="1" applyBorder="1"/>
    <xf numFmtId="0" fontId="11" fillId="0" borderId="0" xfId="0" applyFont="1"/>
    <xf numFmtId="0" fontId="0" fillId="0" borderId="0" xfId="0" applyAlignment="1">
      <alignment vertical="center"/>
    </xf>
    <xf numFmtId="0" fontId="8" fillId="0" borderId="11" xfId="0" applyFont="1" applyBorder="1" applyAlignment="1">
      <alignment vertical="center"/>
    </xf>
    <xf numFmtId="4" fontId="8" fillId="0" borderId="23" xfId="0" applyNumberFormat="1" applyFont="1" applyBorder="1" applyAlignment="1">
      <alignment vertical="center"/>
    </xf>
    <xf numFmtId="0" fontId="3" fillId="0" borderId="10" xfId="0" applyFont="1" applyBorder="1" applyAlignment="1">
      <alignment vertical="center"/>
    </xf>
    <xf numFmtId="0" fontId="14" fillId="0" borderId="0" xfId="4" applyFont="1"/>
    <xf numFmtId="3" fontId="12" fillId="0" borderId="10" xfId="4" applyNumberFormat="1" applyFont="1" applyBorder="1" applyAlignment="1">
      <alignment horizontal="center" vertical="center"/>
    </xf>
    <xf numFmtId="0" fontId="13" fillId="0" borderId="0" xfId="4" applyFont="1" applyAlignment="1">
      <alignment vertical="center"/>
    </xf>
    <xf numFmtId="165" fontId="0" fillId="0" borderId="0" xfId="2" applyFont="1"/>
    <xf numFmtId="0" fontId="0" fillId="0" borderId="0" xfId="0" applyAlignment="1">
      <alignment horizontal="center" vertical="center"/>
    </xf>
    <xf numFmtId="0" fontId="11" fillId="0" borderId="0" xfId="0" applyFont="1" applyAlignment="1">
      <alignment vertical="center"/>
    </xf>
    <xf numFmtId="0" fontId="8" fillId="0" borderId="0" xfId="0" applyFont="1" applyAlignment="1">
      <alignment vertical="center"/>
    </xf>
    <xf numFmtId="0" fontId="10" fillId="0" borderId="0" xfId="1" applyFill="1" applyBorder="1" applyAlignment="1">
      <alignment vertical="center"/>
    </xf>
    <xf numFmtId="0" fontId="5" fillId="0" borderId="0" xfId="0" applyFont="1" applyAlignment="1">
      <alignment vertical="center"/>
    </xf>
    <xf numFmtId="0" fontId="3" fillId="0" borderId="32" xfId="0" applyFont="1" applyBorder="1" applyAlignment="1">
      <alignment horizontal="center" vertical="center"/>
    </xf>
    <xf numFmtId="0" fontId="0" fillId="4" borderId="33" xfId="0" applyFill="1" applyBorder="1" applyAlignment="1">
      <alignment horizontal="center" vertical="center"/>
    </xf>
    <xf numFmtId="0" fontId="3" fillId="4" borderId="10" xfId="0" applyFont="1" applyFill="1" applyBorder="1" applyAlignment="1">
      <alignment horizontal="center" vertical="center"/>
    </xf>
    <xf numFmtId="0" fontId="3" fillId="4" borderId="29" xfId="0" applyFont="1" applyFill="1"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165" fontId="0" fillId="0" borderId="0" xfId="0" applyNumberFormat="1" applyAlignment="1">
      <alignment vertical="center"/>
    </xf>
    <xf numFmtId="167" fontId="0" fillId="0" borderId="0" xfId="0" applyNumberFormat="1" applyAlignment="1">
      <alignment vertical="center"/>
    </xf>
    <xf numFmtId="0" fontId="2" fillId="0" borderId="0" xfId="0" applyFont="1" applyAlignment="1">
      <alignment vertical="center"/>
    </xf>
    <xf numFmtId="2" fontId="2" fillId="5" borderId="0" xfId="0" applyNumberFormat="1" applyFont="1" applyFill="1" applyAlignment="1">
      <alignment vertical="center"/>
    </xf>
    <xf numFmtId="165" fontId="2" fillId="0" borderId="0" xfId="2" applyFont="1" applyBorder="1" applyAlignment="1">
      <alignment vertical="center"/>
    </xf>
    <xf numFmtId="0" fontId="8" fillId="0" borderId="23" xfId="0" applyFont="1" applyBorder="1" applyAlignment="1">
      <alignment vertical="center"/>
    </xf>
    <xf numFmtId="4" fontId="9" fillId="0" borderId="23" xfId="0" applyNumberFormat="1" applyFont="1" applyBorder="1" applyAlignment="1">
      <alignment vertical="center"/>
    </xf>
    <xf numFmtId="165" fontId="0" fillId="0" borderId="0" xfId="2" applyFont="1" applyAlignment="1">
      <alignment vertical="center"/>
    </xf>
    <xf numFmtId="0" fontId="2" fillId="0" borderId="10" xfId="0" applyFont="1" applyBorder="1" applyAlignment="1">
      <alignment horizontal="left" vertical="center" indent="2"/>
    </xf>
    <xf numFmtId="0" fontId="2" fillId="0" borderId="30" xfId="0" applyFont="1" applyBorder="1" applyAlignment="1">
      <alignment horizontal="left" vertical="center" indent="2"/>
    </xf>
    <xf numFmtId="0" fontId="2" fillId="0" borderId="33" xfId="0" applyFont="1" applyBorder="1" applyAlignment="1">
      <alignment horizontal="center" vertical="center"/>
    </xf>
    <xf numFmtId="0" fontId="2" fillId="0" borderId="34" xfId="0" applyFont="1" applyBorder="1" applyAlignment="1">
      <alignment horizontal="center" vertical="center"/>
    </xf>
    <xf numFmtId="170" fontId="4" fillId="0" borderId="23" xfId="0" applyNumberFormat="1" applyFont="1" applyBorder="1" applyAlignment="1">
      <alignment vertical="center"/>
    </xf>
    <xf numFmtId="170" fontId="2" fillId="3" borderId="10" xfId="0" applyNumberFormat="1" applyFont="1" applyFill="1" applyBorder="1" applyAlignment="1">
      <alignment vertical="center"/>
    </xf>
    <xf numFmtId="170" fontId="2" fillId="3" borderId="30" xfId="0" applyNumberFormat="1" applyFont="1" applyFill="1" applyBorder="1" applyAlignment="1">
      <alignment vertical="center"/>
    </xf>
    <xf numFmtId="170" fontId="2" fillId="3" borderId="10" xfId="0" applyNumberFormat="1" applyFont="1" applyFill="1" applyBorder="1" applyAlignment="1">
      <alignment horizontal="right" vertical="center"/>
    </xf>
    <xf numFmtId="169" fontId="2" fillId="0" borderId="10" xfId="0" applyNumberFormat="1" applyFont="1" applyBorder="1" applyAlignment="1">
      <alignment horizontal="right" vertical="center"/>
    </xf>
    <xf numFmtId="170" fontId="2" fillId="0" borderId="29" xfId="0" applyNumberFormat="1" applyFont="1" applyBorder="1" applyAlignment="1">
      <alignment horizontal="right" vertical="center"/>
    </xf>
    <xf numFmtId="169" fontId="2" fillId="0" borderId="10" xfId="0" applyNumberFormat="1" applyFont="1" applyBorder="1" applyAlignment="1">
      <alignment vertical="center"/>
    </xf>
    <xf numFmtId="170" fontId="2" fillId="0" borderId="29" xfId="2" applyNumberFormat="1" applyFont="1" applyBorder="1" applyAlignment="1">
      <alignment vertical="center"/>
    </xf>
    <xf numFmtId="169" fontId="2" fillId="0" borderId="15" xfId="0" applyNumberFormat="1" applyFont="1" applyBorder="1" applyAlignment="1">
      <alignment vertical="center"/>
    </xf>
    <xf numFmtId="170" fontId="2" fillId="3" borderId="15" xfId="0" applyNumberFormat="1" applyFont="1" applyFill="1" applyBorder="1" applyAlignment="1">
      <alignment vertical="center"/>
    </xf>
    <xf numFmtId="169" fontId="2" fillId="0" borderId="30" xfId="0" applyNumberFormat="1" applyFont="1" applyBorder="1" applyAlignment="1">
      <alignment vertical="center"/>
    </xf>
    <xf numFmtId="170" fontId="2" fillId="0" borderId="31" xfId="2" applyNumberFormat="1" applyFont="1" applyBorder="1" applyAlignment="1">
      <alignment vertical="center"/>
    </xf>
    <xf numFmtId="167" fontId="2" fillId="0" borderId="0" xfId="2" applyNumberFormat="1" applyFont="1" applyFill="1" applyBorder="1" applyAlignment="1">
      <alignment vertical="center"/>
    </xf>
    <xf numFmtId="170" fontId="2" fillId="0" borderId="31" xfId="0" applyNumberFormat="1" applyFont="1" applyBorder="1" applyAlignment="1">
      <alignment horizontal="right" vertical="center"/>
    </xf>
    <xf numFmtId="170" fontId="2" fillId="3" borderId="30" xfId="0" applyNumberFormat="1" applyFont="1" applyFill="1" applyBorder="1" applyAlignment="1">
      <alignment horizontal="right" vertical="center"/>
    </xf>
    <xf numFmtId="0" fontId="3" fillId="0" borderId="19" xfId="0" applyFont="1" applyBorder="1"/>
    <xf numFmtId="165" fontId="2" fillId="0" borderId="26" xfId="2" applyFont="1" applyBorder="1"/>
    <xf numFmtId="0" fontId="2" fillId="0" borderId="37" xfId="0" applyFont="1" applyBorder="1" applyAlignment="1">
      <alignment horizontal="center" vertical="center"/>
    </xf>
    <xf numFmtId="0" fontId="2" fillId="0" borderId="15" xfId="0" applyFont="1" applyBorder="1" applyAlignment="1">
      <alignment horizontal="left" vertical="center" indent="2"/>
    </xf>
    <xf numFmtId="169" fontId="2" fillId="0" borderId="15" xfId="0" applyNumberFormat="1" applyFont="1" applyBorder="1" applyAlignment="1">
      <alignment horizontal="right" vertical="center"/>
    </xf>
    <xf numFmtId="170" fontId="2" fillId="3" borderId="15" xfId="0" applyNumberFormat="1" applyFont="1" applyFill="1" applyBorder="1" applyAlignment="1">
      <alignment horizontal="right" vertical="center"/>
    </xf>
    <xf numFmtId="165" fontId="2" fillId="3" borderId="10" xfId="2" applyFont="1" applyFill="1" applyBorder="1"/>
    <xf numFmtId="0" fontId="4" fillId="0" borderId="0" xfId="0" applyFont="1" applyAlignment="1">
      <alignment vertical="center"/>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xf>
    <xf numFmtId="0" fontId="3" fillId="4" borderId="7"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9" xfId="0" applyFont="1" applyFill="1" applyBorder="1" applyAlignment="1">
      <alignment horizontal="center" vertical="center"/>
    </xf>
    <xf numFmtId="0" fontId="2" fillId="0" borderId="10" xfId="0" applyFont="1" applyBorder="1" applyAlignment="1">
      <alignment vertical="center"/>
    </xf>
    <xf numFmtId="165" fontId="2" fillId="3" borderId="10" xfId="2" applyFont="1" applyFill="1" applyBorder="1" applyAlignment="1">
      <alignment vertical="center"/>
    </xf>
    <xf numFmtId="165" fontId="0" fillId="0" borderId="23" xfId="0" applyNumberFormat="1" applyBorder="1" applyAlignment="1">
      <alignment vertical="center"/>
    </xf>
    <xf numFmtId="2" fontId="2" fillId="0" borderId="0" xfId="0" applyNumberFormat="1" applyFont="1" applyAlignment="1">
      <alignment vertical="center"/>
    </xf>
    <xf numFmtId="0" fontId="3" fillId="0" borderId="11" xfId="0" applyFont="1" applyBorder="1" applyAlignment="1">
      <alignment horizontal="left" vertical="center"/>
    </xf>
    <xf numFmtId="165" fontId="2" fillId="0" borderId="0" xfId="2" applyFont="1" applyAlignment="1">
      <alignment vertical="center"/>
    </xf>
    <xf numFmtId="0" fontId="3" fillId="0" borderId="11" xfId="0" applyFont="1" applyFill="1" applyBorder="1" applyAlignment="1">
      <alignment vertical="center"/>
    </xf>
    <xf numFmtId="0" fontId="0" fillId="0" borderId="12" xfId="0" applyBorder="1" applyAlignment="1">
      <alignment vertical="center"/>
    </xf>
    <xf numFmtId="0" fontId="2" fillId="0" borderId="15" xfId="0" applyFont="1" applyBorder="1" applyAlignment="1">
      <alignment vertical="center"/>
    </xf>
    <xf numFmtId="14" fontId="2" fillId="0" borderId="10" xfId="0" applyNumberFormat="1" applyFont="1" applyBorder="1" applyAlignment="1">
      <alignment vertical="center"/>
    </xf>
    <xf numFmtId="0" fontId="2" fillId="0" borderId="16" xfId="0" applyFont="1" applyBorder="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166" fontId="2" fillId="0" borderId="0" xfId="3" applyNumberFormat="1" applyFont="1" applyBorder="1" applyAlignment="1">
      <alignment vertical="center"/>
    </xf>
    <xf numFmtId="0" fontId="6" fillId="0" borderId="0" xfId="0" applyFont="1" applyAlignment="1">
      <alignment vertical="center"/>
    </xf>
    <xf numFmtId="0" fontId="3" fillId="4" borderId="14" xfId="0" applyFont="1" applyFill="1" applyBorder="1" applyAlignment="1">
      <alignment horizontal="center" vertical="center"/>
    </xf>
    <xf numFmtId="0" fontId="2" fillId="0" borderId="16" xfId="0" applyFont="1" applyBorder="1" applyAlignment="1">
      <alignment horizontal="left" vertical="center"/>
    </xf>
    <xf numFmtId="0" fontId="8" fillId="0" borderId="23" xfId="0" applyFont="1" applyBorder="1" applyAlignment="1">
      <alignment horizontal="right" vertical="center"/>
    </xf>
    <xf numFmtId="0" fontId="0" fillId="0" borderId="0" xfId="0" applyAlignment="1">
      <alignment horizontal="left"/>
    </xf>
    <xf numFmtId="0" fontId="3" fillId="4" borderId="27" xfId="0" applyFont="1" applyFill="1" applyBorder="1" applyAlignment="1">
      <alignment horizontal="center"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0" borderId="0" xfId="0" applyFill="1"/>
    <xf numFmtId="0" fontId="3" fillId="0" borderId="0" xfId="0" applyFont="1" applyFill="1"/>
    <xf numFmtId="0" fontId="3" fillId="0" borderId="2" xfId="0" applyFont="1" applyFill="1" applyBorder="1"/>
    <xf numFmtId="0" fontId="3" fillId="0" borderId="0" xfId="0" applyFont="1" applyFill="1" applyAlignment="1">
      <alignment horizontal="center"/>
    </xf>
    <xf numFmtId="0" fontId="2" fillId="0" borderId="10" xfId="0" applyFont="1" applyFill="1" applyBorder="1"/>
    <xf numFmtId="167" fontId="2" fillId="0" borderId="0" xfId="2" applyNumberFormat="1" applyFont="1" applyFill="1" applyBorder="1"/>
    <xf numFmtId="0" fontId="0" fillId="0" borderId="38" xfId="0" applyFill="1" applyBorder="1" applyAlignment="1">
      <alignment vertical="center"/>
    </xf>
    <xf numFmtId="167" fontId="0" fillId="0" borderId="23" xfId="0" applyNumberFormat="1" applyFill="1" applyBorder="1"/>
    <xf numFmtId="0" fontId="2" fillId="0" borderId="0" xfId="0" applyFont="1" applyFill="1"/>
    <xf numFmtId="2" fontId="2" fillId="0" borderId="0" xfId="0" applyNumberFormat="1" applyFont="1" applyFill="1"/>
    <xf numFmtId="0" fontId="3" fillId="0" borderId="1" xfId="0" applyFont="1" applyFill="1" applyBorder="1"/>
    <xf numFmtId="0" fontId="3" fillId="0" borderId="4" xfId="0" applyFont="1" applyFill="1" applyBorder="1"/>
    <xf numFmtId="0" fontId="3" fillId="0" borderId="5" xfId="0" applyFont="1" applyFill="1" applyBorder="1"/>
    <xf numFmtId="0" fontId="0" fillId="0" borderId="7" xfId="0" applyFill="1" applyBorder="1" applyAlignment="1">
      <alignment horizontal="left"/>
    </xf>
    <xf numFmtId="165" fontId="3" fillId="0" borderId="0" xfId="2" applyFont="1"/>
    <xf numFmtId="165" fontId="2" fillId="0" borderId="0" xfId="2" applyFont="1"/>
    <xf numFmtId="165" fontId="3" fillId="0" borderId="12" xfId="2" applyFont="1" applyBorder="1"/>
    <xf numFmtId="165" fontId="3" fillId="4" borderId="14" xfId="2" applyFont="1" applyFill="1" applyBorder="1" applyAlignment="1">
      <alignment horizontal="center"/>
    </xf>
    <xf numFmtId="165" fontId="3" fillId="4" borderId="9" xfId="2" applyFont="1" applyFill="1" applyBorder="1" applyAlignment="1">
      <alignment horizontal="center"/>
    </xf>
    <xf numFmtId="165" fontId="2" fillId="0" borderId="12" xfId="2" applyFont="1" applyBorder="1"/>
    <xf numFmtId="165" fontId="2" fillId="0" borderId="0" xfId="2" applyFont="1" applyAlignment="1">
      <alignment horizontal="right"/>
    </xf>
    <xf numFmtId="165" fontId="3" fillId="0" borderId="2" xfId="2" applyFont="1" applyBorder="1"/>
    <xf numFmtId="165" fontId="3" fillId="0" borderId="5" xfId="2" applyFont="1" applyBorder="1"/>
    <xf numFmtId="171" fontId="3" fillId="0" borderId="0" xfId="2" applyNumberFormat="1" applyFont="1"/>
    <xf numFmtId="171" fontId="2" fillId="0" borderId="0" xfId="2" applyNumberFormat="1" applyFont="1"/>
    <xf numFmtId="171" fontId="3" fillId="0" borderId="12" xfId="2" applyNumberFormat="1" applyFont="1" applyBorder="1"/>
    <xf numFmtId="171" fontId="3" fillId="4" borderId="17" xfId="2" applyNumberFormat="1" applyFont="1" applyFill="1" applyBorder="1" applyAlignment="1">
      <alignment horizontal="center"/>
    </xf>
    <xf numFmtId="171" fontId="2" fillId="0" borderId="10" xfId="2" applyNumberFormat="1" applyFont="1" applyBorder="1"/>
    <xf numFmtId="171" fontId="3" fillId="4" borderId="18" xfId="2" applyNumberFormat="1" applyFont="1" applyFill="1" applyBorder="1" applyAlignment="1">
      <alignment horizontal="center"/>
    </xf>
    <xf numFmtId="171" fontId="2" fillId="0" borderId="20" xfId="2" applyNumberFormat="1" applyFont="1" applyBorder="1" applyAlignment="1">
      <alignment horizontal="right"/>
    </xf>
    <xf numFmtId="171" fontId="2" fillId="0" borderId="16" xfId="2" applyNumberFormat="1" applyFont="1" applyBorder="1" applyAlignment="1">
      <alignment horizontal="right"/>
    </xf>
    <xf numFmtId="171" fontId="2" fillId="0" borderId="7" xfId="2" applyNumberFormat="1" applyFont="1" applyBorder="1" applyAlignment="1">
      <alignment horizontal="right"/>
    </xf>
    <xf numFmtId="171" fontId="2" fillId="0" borderId="20" xfId="2" applyNumberFormat="1" applyFont="1" applyBorder="1"/>
    <xf numFmtId="171" fontId="2" fillId="0" borderId="16" xfId="2" applyNumberFormat="1" applyFont="1" applyBorder="1"/>
    <xf numFmtId="171" fontId="2" fillId="0" borderId="12" xfId="2" applyNumberFormat="1" applyFont="1" applyBorder="1"/>
    <xf numFmtId="171" fontId="2" fillId="0" borderId="17" xfId="2" applyNumberFormat="1" applyFont="1" applyBorder="1" applyAlignment="1">
      <alignment horizontal="right"/>
    </xf>
    <xf numFmtId="171" fontId="2" fillId="0" borderId="17" xfId="2" applyNumberFormat="1" applyFont="1" applyBorder="1"/>
    <xf numFmtId="171" fontId="2" fillId="0" borderId="10" xfId="2" applyNumberFormat="1" applyFont="1" applyBorder="1" applyAlignment="1">
      <alignment horizontal="right"/>
    </xf>
    <xf numFmtId="171" fontId="2" fillId="0" borderId="8" xfId="2" applyNumberFormat="1" applyFont="1" applyBorder="1" applyAlignment="1">
      <alignment horizontal="right"/>
    </xf>
    <xf numFmtId="171" fontId="3" fillId="0" borderId="2" xfId="2" applyNumberFormat="1" applyFont="1" applyBorder="1"/>
    <xf numFmtId="171" fontId="3" fillId="0" borderId="5" xfId="2" applyNumberFormat="1" applyFont="1" applyBorder="1"/>
    <xf numFmtId="171" fontId="0" fillId="0" borderId="0" xfId="2" applyNumberFormat="1" applyFont="1"/>
    <xf numFmtId="0" fontId="3" fillId="0" borderId="11" xfId="0" applyFont="1" applyFill="1" applyBorder="1"/>
    <xf numFmtId="171" fontId="3" fillId="0" borderId="12" xfId="2" applyNumberFormat="1" applyFont="1" applyFill="1" applyBorder="1"/>
    <xf numFmtId="165" fontId="3" fillId="0" borderId="12" xfId="2" applyFont="1" applyFill="1" applyBorder="1"/>
    <xf numFmtId="165" fontId="0" fillId="0" borderId="0" xfId="2" applyFont="1" applyFill="1"/>
    <xf numFmtId="0" fontId="8" fillId="0" borderId="23" xfId="0" applyFont="1" applyBorder="1" applyAlignment="1">
      <alignment horizontal="right"/>
    </xf>
    <xf numFmtId="165" fontId="4" fillId="0" borderId="0" xfId="2" applyFont="1"/>
    <xf numFmtId="0" fontId="11" fillId="5" borderId="0" xfId="0" applyFont="1" applyFill="1"/>
    <xf numFmtId="165" fontId="4" fillId="5" borderId="0" xfId="2" applyFont="1" applyFill="1"/>
    <xf numFmtId="0" fontId="3" fillId="5" borderId="11" xfId="0" applyFont="1" applyFill="1" applyBorder="1"/>
    <xf numFmtId="165" fontId="3" fillId="5" borderId="12" xfId="2" applyFont="1" applyFill="1" applyBorder="1"/>
    <xf numFmtId="0" fontId="2" fillId="5" borderId="10" xfId="0" applyFont="1" applyFill="1" applyBorder="1"/>
    <xf numFmtId="4" fontId="0" fillId="5" borderId="23" xfId="0" applyNumberFormat="1" applyFill="1" applyBorder="1"/>
    <xf numFmtId="0" fontId="5" fillId="5" borderId="0" xfId="0" applyFont="1" applyFill="1"/>
    <xf numFmtId="165" fontId="5" fillId="5" borderId="0" xfId="2" applyFont="1" applyFill="1"/>
    <xf numFmtId="165" fontId="3" fillId="5" borderId="13" xfId="2" applyFont="1" applyFill="1" applyBorder="1"/>
    <xf numFmtId="165" fontId="2" fillId="5" borderId="0" xfId="2" applyFont="1" applyFill="1"/>
    <xf numFmtId="165" fontId="3" fillId="5" borderId="0" xfId="2" applyFont="1" applyFill="1"/>
    <xf numFmtId="165" fontId="3" fillId="5" borderId="23" xfId="2" applyFont="1" applyFill="1" applyBorder="1"/>
    <xf numFmtId="165" fontId="0" fillId="5" borderId="0" xfId="2" applyFont="1" applyFill="1"/>
    <xf numFmtId="0" fontId="0" fillId="5" borderId="10" xfId="0" applyFill="1" applyBorder="1"/>
    <xf numFmtId="165" fontId="8" fillId="5" borderId="11" xfId="2" applyFont="1" applyFill="1" applyBorder="1"/>
    <xf numFmtId="171" fontId="3" fillId="5" borderId="0" xfId="2" applyNumberFormat="1" applyFont="1" applyFill="1"/>
    <xf numFmtId="171" fontId="3" fillId="5" borderId="12" xfId="2" applyNumberFormat="1" applyFont="1" applyFill="1" applyBorder="1"/>
    <xf numFmtId="171" fontId="2" fillId="5" borderId="10" xfId="2" applyNumberFormat="1" applyFont="1" applyFill="1" applyBorder="1"/>
    <xf numFmtId="171" fontId="5" fillId="5" borderId="0" xfId="2" applyNumberFormat="1" applyFont="1" applyFill="1"/>
    <xf numFmtId="171" fontId="2" fillId="5" borderId="0" xfId="2" applyNumberFormat="1" applyFont="1" applyFill="1"/>
    <xf numFmtId="171" fontId="0" fillId="5" borderId="0" xfId="2" applyNumberFormat="1" applyFont="1" applyFill="1"/>
    <xf numFmtId="171" fontId="2" fillId="5" borderId="8" xfId="2" applyNumberFormat="1" applyFont="1" applyFill="1" applyBorder="1"/>
    <xf numFmtId="171" fontId="0" fillId="5" borderId="10" xfId="2" applyNumberFormat="1" applyFont="1" applyFill="1" applyBorder="1"/>
    <xf numFmtId="172" fontId="3" fillId="0" borderId="0" xfId="2" applyNumberFormat="1" applyFont="1"/>
    <xf numFmtId="172" fontId="2" fillId="0" borderId="0" xfId="2" applyNumberFormat="1" applyFont="1"/>
    <xf numFmtId="172" fontId="3" fillId="0" borderId="2" xfId="2" applyNumberFormat="1" applyFont="1" applyBorder="1"/>
    <xf numFmtId="172" fontId="3" fillId="0" borderId="5" xfId="2" applyNumberFormat="1" applyFont="1" applyBorder="1"/>
    <xf numFmtId="172" fontId="3" fillId="4" borderId="18" xfId="2" applyNumberFormat="1" applyFont="1" applyFill="1" applyBorder="1" applyAlignment="1">
      <alignment horizontal="center"/>
    </xf>
    <xf numFmtId="172" fontId="2" fillId="0" borderId="10" xfId="2" applyNumberFormat="1" applyFont="1" applyBorder="1"/>
    <xf numFmtId="172" fontId="2" fillId="0" borderId="8" xfId="2" applyNumberFormat="1" applyFont="1" applyBorder="1" applyAlignment="1">
      <alignment horizontal="right"/>
    </xf>
    <xf numFmtId="172" fontId="3" fillId="0" borderId="12" xfId="2" applyNumberFormat="1" applyFont="1" applyBorder="1"/>
    <xf numFmtId="172" fontId="2" fillId="0" borderId="17" xfId="2" applyNumberFormat="1" applyFont="1" applyBorder="1" applyAlignment="1">
      <alignment horizontal="right"/>
    </xf>
    <xf numFmtId="172" fontId="3" fillId="4" borderId="17" xfId="2" applyNumberFormat="1" applyFont="1" applyFill="1" applyBorder="1" applyAlignment="1">
      <alignment horizontal="center"/>
    </xf>
    <xf numFmtId="172" fontId="2" fillId="0" borderId="10" xfId="2" applyNumberFormat="1" applyFont="1" applyBorder="1" applyAlignment="1">
      <alignment horizontal="right"/>
    </xf>
    <xf numFmtId="172" fontId="2" fillId="0" borderId="2" xfId="2" applyNumberFormat="1" applyFont="1" applyBorder="1"/>
    <xf numFmtId="172" fontId="3" fillId="0" borderId="2" xfId="2" applyNumberFormat="1" applyFont="1" applyFill="1" applyBorder="1"/>
    <xf numFmtId="172" fontId="3" fillId="0" borderId="5" xfId="2" applyNumberFormat="1" applyFont="1" applyFill="1" applyBorder="1"/>
    <xf numFmtId="172" fontId="2" fillId="0" borderId="10" xfId="2" applyNumberFormat="1" applyFont="1" applyFill="1" applyBorder="1"/>
    <xf numFmtId="172" fontId="2" fillId="0" borderId="0" xfId="2" applyNumberFormat="1" applyFont="1" applyFill="1"/>
    <xf numFmtId="172" fontId="2" fillId="0" borderId="8" xfId="2" applyNumberFormat="1" applyFont="1" applyFill="1" applyBorder="1" applyAlignment="1">
      <alignment horizontal="right"/>
    </xf>
    <xf numFmtId="172" fontId="2" fillId="0" borderId="12" xfId="2" applyNumberFormat="1" applyFont="1" applyBorder="1"/>
    <xf numFmtId="172" fontId="0" fillId="0" borderId="0" xfId="2" applyNumberFormat="1" applyFont="1"/>
    <xf numFmtId="165" fontId="2" fillId="3" borderId="17" xfId="2" applyFont="1" applyFill="1" applyBorder="1"/>
    <xf numFmtId="0" fontId="3" fillId="4" borderId="35" xfId="0" applyFont="1" applyFill="1" applyBorder="1" applyAlignment="1">
      <alignment horizontal="center"/>
    </xf>
    <xf numFmtId="171" fontId="4" fillId="0" borderId="0" xfId="2" applyNumberFormat="1" applyFont="1" applyAlignment="1">
      <alignment vertical="center"/>
    </xf>
    <xf numFmtId="171" fontId="5" fillId="0" borderId="0" xfId="2" applyNumberFormat="1" applyFont="1" applyAlignment="1">
      <alignment vertical="center"/>
    </xf>
    <xf numFmtId="171" fontId="3" fillId="0" borderId="12" xfId="2" applyNumberFormat="1" applyFont="1" applyBorder="1" applyAlignment="1">
      <alignment vertical="center"/>
    </xf>
    <xf numFmtId="171" fontId="3" fillId="4" borderId="18" xfId="2" applyNumberFormat="1" applyFont="1" applyFill="1" applyBorder="1" applyAlignment="1">
      <alignment horizontal="center" vertical="center"/>
    </xf>
    <xf numFmtId="171" fontId="2" fillId="0" borderId="10" xfId="2" applyNumberFormat="1" applyFont="1" applyBorder="1" applyAlignment="1">
      <alignment vertical="center"/>
    </xf>
    <xf numFmtId="171" fontId="2" fillId="0" borderId="0" xfId="2" applyNumberFormat="1" applyFont="1" applyAlignment="1">
      <alignment vertical="center"/>
    </xf>
    <xf numFmtId="171" fontId="0" fillId="0" borderId="12" xfId="2" applyNumberFormat="1" applyFont="1" applyBorder="1" applyAlignment="1">
      <alignment vertical="center"/>
    </xf>
    <xf numFmtId="171" fontId="2" fillId="0" borderId="15" xfId="2" applyNumberFormat="1" applyFont="1" applyBorder="1" applyAlignment="1">
      <alignment vertical="center"/>
    </xf>
    <xf numFmtId="171" fontId="2" fillId="0" borderId="10" xfId="2" applyNumberFormat="1" applyFont="1" applyBorder="1" applyAlignment="1">
      <alignment horizontal="right" vertical="center"/>
    </xf>
    <xf numFmtId="171" fontId="2" fillId="0" borderId="17" xfId="2" applyNumberFormat="1" applyFont="1" applyBorder="1" applyAlignment="1">
      <alignment vertical="center"/>
    </xf>
    <xf numFmtId="171" fontId="3" fillId="0" borderId="2" xfId="2" applyNumberFormat="1" applyFont="1" applyBorder="1" applyAlignment="1">
      <alignment vertical="center"/>
    </xf>
    <xf numFmtId="171" fontId="3" fillId="0" borderId="5" xfId="2" applyNumberFormat="1" applyFont="1" applyBorder="1" applyAlignment="1">
      <alignment vertical="center"/>
    </xf>
    <xf numFmtId="171" fontId="3" fillId="4" borderId="17" xfId="2" applyNumberFormat="1" applyFont="1" applyFill="1" applyBorder="1" applyAlignment="1">
      <alignment horizontal="center" vertical="center"/>
    </xf>
    <xf numFmtId="171" fontId="2" fillId="0" borderId="8" xfId="2" applyNumberFormat="1" applyFont="1" applyBorder="1" applyAlignment="1">
      <alignment horizontal="right" vertical="center"/>
    </xf>
    <xf numFmtId="171" fontId="0" fillId="0" borderId="11" xfId="2" applyNumberFormat="1" applyFont="1" applyBorder="1" applyAlignment="1">
      <alignment vertical="center"/>
    </xf>
    <xf numFmtId="171" fontId="0" fillId="0" borderId="0" xfId="2" applyNumberFormat="1" applyFont="1" applyAlignment="1">
      <alignment vertical="center"/>
    </xf>
    <xf numFmtId="165" fontId="0" fillId="3" borderId="10" xfId="2" applyFont="1" applyFill="1" applyBorder="1" applyAlignment="1">
      <alignment horizontal="right"/>
    </xf>
    <xf numFmtId="165" fontId="3" fillId="0" borderId="25" xfId="2" applyFont="1" applyBorder="1"/>
    <xf numFmtId="165" fontId="8" fillId="0" borderId="23" xfId="2" applyFont="1" applyBorder="1" applyAlignment="1">
      <alignment horizontal="right"/>
    </xf>
    <xf numFmtId="171" fontId="0" fillId="0" borderId="10" xfId="2" applyNumberFormat="1" applyFont="1" applyBorder="1"/>
    <xf numFmtId="171" fontId="0" fillId="0" borderId="8" xfId="2" applyNumberFormat="1" applyFont="1" applyFill="1" applyBorder="1"/>
    <xf numFmtId="0" fontId="16" fillId="4" borderId="23" xfId="4" applyFont="1" applyFill="1" applyBorder="1" applyAlignment="1">
      <alignment horizontal="center" vertical="center" wrapText="1"/>
    </xf>
    <xf numFmtId="0" fontId="18" fillId="0" borderId="0" xfId="0" applyFont="1" applyAlignment="1">
      <alignment horizontal="justify"/>
    </xf>
    <xf numFmtId="0" fontId="14" fillId="0" borderId="0" xfId="4" applyFont="1" applyAlignment="1">
      <alignment horizontal="justify"/>
    </xf>
    <xf numFmtId="0" fontId="12" fillId="0" borderId="0" xfId="4" applyFont="1" applyBorder="1" applyAlignment="1">
      <alignment horizontal="justify" vertical="center" wrapText="1"/>
    </xf>
    <xf numFmtId="168" fontId="16" fillId="0" borderId="0" xfId="4" applyNumberFormat="1" applyFont="1" applyBorder="1" applyAlignment="1">
      <alignment vertical="center" wrapText="1"/>
    </xf>
    <xf numFmtId="165" fontId="14" fillId="0" borderId="0" xfId="2" applyFont="1"/>
    <xf numFmtId="165" fontId="16" fillId="4" borderId="11" xfId="2" applyFont="1" applyFill="1" applyBorder="1" applyAlignment="1">
      <alignment horizontal="center" vertical="center" wrapText="1"/>
    </xf>
    <xf numFmtId="171" fontId="14" fillId="0" borderId="0" xfId="2" applyNumberFormat="1" applyFont="1"/>
    <xf numFmtId="171" fontId="16" fillId="4" borderId="23" xfId="2" applyNumberFormat="1" applyFont="1" applyFill="1" applyBorder="1" applyAlignment="1">
      <alignment horizontal="center" vertical="center" wrapText="1"/>
    </xf>
    <xf numFmtId="0" fontId="12" fillId="0" borderId="10" xfId="4" applyFont="1" applyBorder="1" applyAlignment="1">
      <alignment horizontal="distributed" vertical="center" wrapText="1" indent="1"/>
    </xf>
    <xf numFmtId="171" fontId="12" fillId="0" borderId="10" xfId="2" applyNumberFormat="1" applyFont="1" applyBorder="1" applyAlignment="1">
      <alignment vertical="center" wrapText="1"/>
    </xf>
    <xf numFmtId="165" fontId="12" fillId="7" borderId="10" xfId="2" applyFont="1" applyFill="1" applyBorder="1" applyAlignment="1">
      <alignment vertical="center" wrapText="1"/>
    </xf>
    <xf numFmtId="0" fontId="14" fillId="0" borderId="0" xfId="4" applyFont="1" applyFill="1" applyAlignment="1">
      <alignment horizontal="justify"/>
    </xf>
    <xf numFmtId="165" fontId="12" fillId="6" borderId="10" xfId="2" applyFont="1" applyFill="1" applyBorder="1" applyAlignment="1">
      <alignment horizontal="center" vertical="center"/>
    </xf>
    <xf numFmtId="165" fontId="16" fillId="0" borderId="10" xfId="2" applyFont="1" applyBorder="1" applyAlignment="1">
      <alignment vertical="center"/>
    </xf>
    <xf numFmtId="165" fontId="17" fillId="0" borderId="23" xfId="2" applyFont="1" applyBorder="1" applyAlignment="1">
      <alignment vertical="center"/>
    </xf>
    <xf numFmtId="165" fontId="16" fillId="4" borderId="26" xfId="2" applyFont="1" applyFill="1" applyBorder="1" applyAlignment="1">
      <alignment horizontal="center" vertical="center" wrapText="1"/>
    </xf>
    <xf numFmtId="165" fontId="12" fillId="0" borderId="10" xfId="2" applyFont="1" applyBorder="1" applyAlignment="1">
      <alignment vertical="center" wrapText="1"/>
    </xf>
    <xf numFmtId="165" fontId="16" fillId="0" borderId="0" xfId="2" applyFont="1" applyBorder="1" applyAlignment="1">
      <alignment vertical="center" wrapText="1"/>
    </xf>
    <xf numFmtId="165" fontId="16" fillId="0" borderId="23" xfId="2" applyFont="1" applyBorder="1" applyAlignment="1">
      <alignment vertical="center"/>
    </xf>
    <xf numFmtId="0" fontId="13" fillId="0" borderId="0" xfId="4" applyFont="1" applyBorder="1" applyAlignment="1">
      <alignment vertical="center"/>
    </xf>
    <xf numFmtId="0" fontId="17" fillId="0" borderId="0" xfId="4" applyFont="1" applyBorder="1" applyAlignment="1">
      <alignment vertical="center"/>
    </xf>
    <xf numFmtId="0" fontId="17" fillId="0" borderId="23" xfId="4" applyFont="1" applyBorder="1" applyAlignment="1">
      <alignment horizontal="right" vertical="center"/>
    </xf>
    <xf numFmtId="0" fontId="15" fillId="0" borderId="10" xfId="4" applyFont="1" applyBorder="1" applyAlignment="1">
      <alignment horizontal="distributed" vertical="center" wrapText="1" indent="1"/>
    </xf>
    <xf numFmtId="165" fontId="4" fillId="0" borderId="0" xfId="2" applyFont="1" applyAlignment="1">
      <alignment vertical="center"/>
    </xf>
    <xf numFmtId="0" fontId="0" fillId="5" borderId="0" xfId="0" applyFill="1" applyAlignment="1">
      <alignment vertical="center"/>
    </xf>
    <xf numFmtId="165" fontId="13" fillId="0" borderId="0" xfId="2" applyFont="1" applyAlignment="1">
      <alignment vertical="center"/>
    </xf>
    <xf numFmtId="0" fontId="14" fillId="0" borderId="0" xfId="4" applyFont="1" applyAlignment="1">
      <alignment vertical="center"/>
    </xf>
    <xf numFmtId="0" fontId="14" fillId="0" borderId="0" xfId="4" applyFont="1" applyAlignment="1">
      <alignment horizontal="center" vertical="center"/>
    </xf>
    <xf numFmtId="0" fontId="16" fillId="4" borderId="41" xfId="4" applyFont="1" applyFill="1" applyBorder="1" applyAlignment="1">
      <alignment horizontal="center" vertical="center" wrapText="1"/>
    </xf>
    <xf numFmtId="165" fontId="16" fillId="4" borderId="42" xfId="2" applyFont="1" applyFill="1" applyBorder="1" applyAlignment="1">
      <alignment horizontal="center" vertical="center" wrapText="1"/>
    </xf>
    <xf numFmtId="3" fontId="12" fillId="0" borderId="18" xfId="4" applyNumberFormat="1" applyFont="1" applyBorder="1" applyAlignment="1">
      <alignment horizontal="center" vertical="center"/>
    </xf>
    <xf numFmtId="165" fontId="12" fillId="6" borderId="18" xfId="2" applyFont="1" applyFill="1" applyBorder="1" applyAlignment="1">
      <alignment horizontal="center" vertical="center"/>
    </xf>
    <xf numFmtId="165" fontId="12" fillId="0" borderId="18" xfId="2" applyFont="1" applyBorder="1" applyAlignment="1">
      <alignment vertical="center"/>
    </xf>
    <xf numFmtId="0" fontId="2" fillId="5" borderId="0" xfId="0" applyFont="1" applyFill="1" applyAlignment="1">
      <alignment vertical="center"/>
    </xf>
    <xf numFmtId="0" fontId="12" fillId="0" borderId="0" xfId="4" applyFont="1" applyAlignment="1">
      <alignment vertical="center"/>
    </xf>
    <xf numFmtId="0" fontId="12" fillId="0" borderId="0" xfId="4" applyFont="1" applyAlignment="1">
      <alignment horizontal="center" vertical="center"/>
    </xf>
    <xf numFmtId="0" fontId="2" fillId="0" borderId="38" xfId="0" applyFont="1" applyBorder="1" applyAlignment="1">
      <alignment vertical="center"/>
    </xf>
    <xf numFmtId="0" fontId="18" fillId="0" borderId="0" xfId="0" applyFont="1" applyAlignment="1">
      <alignment vertical="center"/>
    </xf>
    <xf numFmtId="165" fontId="3" fillId="0" borderId="0" xfId="2" applyFont="1" applyAlignment="1">
      <alignment vertical="center"/>
    </xf>
    <xf numFmtId="165" fontId="12" fillId="0" borderId="0" xfId="2" applyFont="1" applyAlignment="1">
      <alignment vertical="center"/>
    </xf>
    <xf numFmtId="0" fontId="16" fillId="0" borderId="23" xfId="4" applyFont="1" applyBorder="1" applyAlignment="1">
      <alignment horizontal="right" vertical="center"/>
    </xf>
    <xf numFmtId="0" fontId="2" fillId="0" borderId="0" xfId="0" applyFont="1" applyAlignment="1">
      <alignment horizontal="center" vertical="center"/>
    </xf>
    <xf numFmtId="0" fontId="16" fillId="4" borderId="10" xfId="4" applyFont="1" applyFill="1" applyBorder="1" applyAlignment="1">
      <alignment horizontal="center" vertical="center" wrapText="1"/>
    </xf>
    <xf numFmtId="165" fontId="16" fillId="4" borderId="10" xfId="2" applyFont="1" applyFill="1" applyBorder="1" applyAlignment="1">
      <alignment horizontal="center" vertical="center" wrapText="1"/>
    </xf>
    <xf numFmtId="0" fontId="2" fillId="4" borderId="33" xfId="0" applyFont="1" applyFill="1" applyBorder="1" applyAlignment="1">
      <alignment horizontal="center" vertical="center"/>
    </xf>
    <xf numFmtId="165" fontId="16" fillId="4" borderId="29" xfId="2" applyFont="1" applyFill="1" applyBorder="1" applyAlignment="1">
      <alignment horizontal="center" vertical="center" wrapText="1"/>
    </xf>
    <xf numFmtId="0" fontId="12" fillId="0" borderId="34" xfId="4" applyFont="1" applyBorder="1" applyAlignment="1">
      <alignment horizontal="center" vertical="center"/>
    </xf>
    <xf numFmtId="0" fontId="15" fillId="0" borderId="30" xfId="4" applyFont="1" applyBorder="1" applyAlignment="1">
      <alignment horizontal="distributed" vertical="center" wrapText="1" indent="1"/>
    </xf>
    <xf numFmtId="3" fontId="12" fillId="0" borderId="30" xfId="4" applyNumberFormat="1" applyFont="1" applyBorder="1" applyAlignment="1">
      <alignment horizontal="center" vertical="center"/>
    </xf>
    <xf numFmtId="165" fontId="12" fillId="6" borderId="30" xfId="2" applyFont="1" applyFill="1" applyBorder="1" applyAlignment="1">
      <alignment horizontal="center" vertical="center"/>
    </xf>
    <xf numFmtId="165" fontId="12" fillId="0" borderId="31" xfId="2" applyFont="1" applyBorder="1" applyAlignment="1">
      <alignment vertical="center"/>
    </xf>
    <xf numFmtId="0" fontId="2" fillId="0" borderId="0" xfId="4" applyFont="1" applyFill="1" applyAlignment="1">
      <alignment horizontal="center" vertical="center"/>
    </xf>
    <xf numFmtId="0" fontId="2" fillId="0" borderId="0" xfId="4" applyFont="1" applyFill="1" applyAlignment="1">
      <alignment vertical="center"/>
    </xf>
    <xf numFmtId="165" fontId="2" fillId="0" borderId="0" xfId="2" applyFont="1" applyFill="1" applyAlignment="1">
      <alignment vertical="center"/>
    </xf>
    <xf numFmtId="165" fontId="4" fillId="0" borderId="10" xfId="2" applyFont="1" applyBorder="1" applyAlignment="1">
      <alignment vertical="center"/>
    </xf>
    <xf numFmtId="165" fontId="8" fillId="0" borderId="23" xfId="2" applyFont="1" applyBorder="1" applyAlignment="1">
      <alignment vertical="center"/>
    </xf>
    <xf numFmtId="0" fontId="3" fillId="0" borderId="35" xfId="0" applyFont="1" applyBorder="1" applyAlignment="1">
      <alignment horizontal="left" vertical="center" wrapText="1" indent="2"/>
    </xf>
    <xf numFmtId="0" fontId="3" fillId="0" borderId="36" xfId="0" applyFont="1" applyBorder="1" applyAlignment="1">
      <alignment horizontal="left" vertical="center" wrapText="1" indent="2"/>
    </xf>
    <xf numFmtId="0" fontId="3" fillId="0" borderId="28" xfId="0" applyFont="1" applyBorder="1" applyAlignment="1">
      <alignment horizontal="left" vertical="center" wrapText="1" indent="2"/>
    </xf>
    <xf numFmtId="0" fontId="3" fillId="0" borderId="4" xfId="0" applyFont="1" applyBorder="1" applyAlignment="1">
      <alignment horizontal="left" wrapText="1"/>
    </xf>
    <xf numFmtId="0" fontId="3" fillId="0" borderId="5" xfId="0" applyFont="1" applyBorder="1" applyAlignment="1">
      <alignment horizontal="left" wrapText="1"/>
    </xf>
    <xf numFmtId="0" fontId="3" fillId="0" borderId="6" xfId="0" applyFont="1" applyBorder="1" applyAlignment="1">
      <alignment horizontal="left" wrapText="1"/>
    </xf>
    <xf numFmtId="0" fontId="16" fillId="0" borderId="11" xfId="4" applyFont="1" applyBorder="1" applyAlignment="1">
      <alignment horizontal="left" vertical="center" wrapText="1"/>
    </xf>
    <xf numFmtId="0" fontId="16" fillId="0" borderId="12" xfId="4" applyFont="1" applyBorder="1" applyAlignment="1">
      <alignment horizontal="left" vertical="center" wrapText="1"/>
    </xf>
    <xf numFmtId="0" fontId="16" fillId="0" borderId="13" xfId="4" applyFont="1" applyBorder="1" applyAlignment="1">
      <alignment horizontal="left" vertical="center" wrapText="1"/>
    </xf>
    <xf numFmtId="0" fontId="16" fillId="0" borderId="1" xfId="4" applyFont="1" applyBorder="1" applyAlignment="1">
      <alignment horizontal="left" vertical="center" wrapText="1"/>
    </xf>
    <xf numFmtId="0" fontId="16" fillId="0" borderId="2" xfId="4" applyFont="1" applyBorder="1" applyAlignment="1">
      <alignment horizontal="left" vertical="center" wrapText="1"/>
    </xf>
    <xf numFmtId="0" fontId="16" fillId="0" borderId="3" xfId="4" applyFont="1" applyBorder="1" applyAlignment="1">
      <alignment horizontal="left" vertical="center" wrapText="1"/>
    </xf>
    <xf numFmtId="0" fontId="16" fillId="0" borderId="18" xfId="4" applyFont="1" applyBorder="1" applyAlignment="1">
      <alignment horizontal="left" vertical="center" wrapText="1"/>
    </xf>
    <xf numFmtId="0" fontId="16" fillId="0" borderId="43" xfId="4" applyFont="1" applyBorder="1" applyAlignment="1">
      <alignment horizontal="left" vertical="center" wrapText="1"/>
    </xf>
    <xf numFmtId="0" fontId="9" fillId="0" borderId="11" xfId="0" applyFont="1" applyBorder="1" applyAlignment="1">
      <alignment horizontal="center"/>
    </xf>
    <xf numFmtId="0" fontId="9" fillId="0" borderId="13" xfId="0" applyFont="1" applyBorder="1" applyAlignment="1">
      <alignment horizontal="center"/>
    </xf>
    <xf numFmtId="165" fontId="0" fillId="5" borderId="13" xfId="2" applyFont="1" applyFill="1" applyBorder="1"/>
    <xf numFmtId="165" fontId="0" fillId="5" borderId="10" xfId="2" applyFont="1" applyFill="1" applyBorder="1"/>
    <xf numFmtId="165" fontId="0" fillId="5" borderId="3" xfId="2" applyFont="1" applyFill="1" applyBorder="1"/>
    <xf numFmtId="165" fontId="9" fillId="5" borderId="23" xfId="2" applyFont="1" applyFill="1" applyBorder="1"/>
    <xf numFmtId="165" fontId="3" fillId="0" borderId="13" xfId="2" applyFont="1" applyBorder="1"/>
    <xf numFmtId="165" fontId="2" fillId="0" borderId="10" xfId="2" applyFont="1" applyBorder="1"/>
    <xf numFmtId="165" fontId="3" fillId="0" borderId="13" xfId="2" applyFont="1" applyFill="1" applyBorder="1"/>
    <xf numFmtId="165" fontId="2" fillId="0" borderId="13" xfId="2" applyFont="1" applyBorder="1"/>
    <xf numFmtId="165" fontId="3" fillId="0" borderId="3" xfId="2" applyFont="1" applyBorder="1"/>
    <xf numFmtId="165" fontId="3" fillId="0" borderId="6" xfId="2" applyFont="1" applyBorder="1"/>
    <xf numFmtId="165" fontId="9" fillId="0" borderId="23" xfId="2" applyFont="1" applyBorder="1"/>
    <xf numFmtId="165" fontId="2" fillId="0" borderId="10" xfId="2" applyFont="1" applyFill="1" applyBorder="1"/>
    <xf numFmtId="165" fontId="2" fillId="0" borderId="20" xfId="2" applyFont="1" applyFill="1" applyBorder="1"/>
    <xf numFmtId="165" fontId="2" fillId="0" borderId="17" xfId="2" applyFont="1" applyFill="1" applyBorder="1"/>
    <xf numFmtId="165" fontId="3" fillId="0" borderId="22" xfId="2" applyFont="1" applyBorder="1"/>
    <xf numFmtId="165" fontId="2" fillId="0" borderId="3" xfId="2" applyFont="1" applyBorder="1"/>
    <xf numFmtId="165" fontId="3" fillId="0" borderId="3" xfId="2" applyFont="1" applyFill="1" applyBorder="1"/>
    <xf numFmtId="165" fontId="3" fillId="0" borderId="6" xfId="2" applyFont="1" applyFill="1" applyBorder="1"/>
    <xf numFmtId="165" fontId="2" fillId="0" borderId="0" xfId="2" applyFont="1" applyFill="1"/>
    <xf numFmtId="165" fontId="5" fillId="0" borderId="0" xfId="2" applyFont="1" applyAlignment="1">
      <alignment vertical="center"/>
    </xf>
    <xf numFmtId="165" fontId="3" fillId="0" borderId="13" xfId="2" applyFont="1" applyBorder="1" applyAlignment="1">
      <alignment vertical="center"/>
    </xf>
    <xf numFmtId="165" fontId="3" fillId="4" borderId="9" xfId="2" applyFont="1" applyFill="1" applyBorder="1" applyAlignment="1">
      <alignment horizontal="center" vertical="center"/>
    </xf>
    <xf numFmtId="165" fontId="2" fillId="0" borderId="10" xfId="2" applyFont="1" applyBorder="1" applyAlignment="1">
      <alignment vertical="center"/>
    </xf>
    <xf numFmtId="165" fontId="0" fillId="0" borderId="13" xfId="2" applyFont="1" applyBorder="1" applyAlignment="1">
      <alignment vertical="center"/>
    </xf>
    <xf numFmtId="165" fontId="3" fillId="0" borderId="3" xfId="2" applyFont="1" applyBorder="1" applyAlignment="1">
      <alignment vertical="center"/>
    </xf>
    <xf numFmtId="165" fontId="3" fillId="0" borderId="6" xfId="2" applyFont="1" applyBorder="1" applyAlignment="1">
      <alignment vertical="center"/>
    </xf>
    <xf numFmtId="165" fontId="3" fillId="4" borderId="14" xfId="2" applyFont="1" applyFill="1" applyBorder="1" applyAlignment="1">
      <alignment horizontal="center" vertical="center"/>
    </xf>
    <xf numFmtId="165" fontId="9" fillId="0" borderId="23" xfId="2" applyFont="1" applyBorder="1" applyAlignment="1">
      <alignment vertical="center"/>
    </xf>
  </cellXfs>
  <cellStyles count="5">
    <cellStyle name="Celda de comprobación" xfId="1" builtinId="23"/>
    <cellStyle name="Millares" xfId="2" builtinId="3"/>
    <cellStyle name="Millares [0]" xfId="3" builtinId="6"/>
    <cellStyle name="Normal" xfId="0" builtinId="0"/>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K461"/>
  <sheetViews>
    <sheetView showGridLines="0" tabSelected="1" topLeftCell="A175" zoomScaleNormal="100" zoomScaleSheetLayoutView="100" workbookViewId="0">
      <selection activeCell="H165" sqref="H165"/>
    </sheetView>
  </sheetViews>
  <sheetFormatPr baseColWidth="10" defaultColWidth="11.42578125" defaultRowHeight="12.75" outlineLevelRow="1" x14ac:dyDescent="0.2"/>
  <cols>
    <col min="1" max="1" width="8.5703125" style="55" customWidth="1"/>
    <col min="2" max="2" width="8.5703125" style="63" customWidth="1"/>
    <col min="3" max="3" width="51.85546875" style="55" customWidth="1"/>
    <col min="4" max="4" width="14.140625" style="55" customWidth="1"/>
    <col min="5" max="5" width="19.140625" style="55" customWidth="1"/>
    <col min="6" max="6" width="35.5703125" style="55" customWidth="1"/>
    <col min="7" max="7" width="3.140625" style="55" customWidth="1"/>
    <col min="8" max="8" width="22.140625" style="55" customWidth="1"/>
    <col min="9" max="9" width="18" style="55" customWidth="1"/>
    <col min="10" max="10" width="11.42578125" style="55"/>
    <col min="11" max="11" width="14.42578125" style="55" bestFit="1" customWidth="1"/>
    <col min="12" max="16384" width="11.42578125" style="55"/>
  </cols>
  <sheetData>
    <row r="1" spans="2:9" ht="15.75" x14ac:dyDescent="0.2">
      <c r="C1" s="64" t="s">
        <v>1269</v>
      </c>
      <c r="D1" s="65"/>
      <c r="E1" s="66"/>
      <c r="F1" s="66"/>
    </row>
    <row r="2" spans="2:9" ht="15" thickBot="1" x14ac:dyDescent="0.25">
      <c r="C2" s="67"/>
      <c r="D2" s="67"/>
      <c r="E2" s="67"/>
      <c r="F2" s="67"/>
    </row>
    <row r="3" spans="2:9" ht="44.25" customHeight="1" thickBot="1" x14ac:dyDescent="0.25">
      <c r="B3" s="68" t="s">
        <v>0</v>
      </c>
      <c r="C3" s="310" t="s">
        <v>1</v>
      </c>
      <c r="D3" s="311"/>
      <c r="E3" s="311"/>
      <c r="F3" s="312"/>
      <c r="H3" s="86">
        <f>SUM(F5:F16)</f>
        <v>449592</v>
      </c>
    </row>
    <row r="4" spans="2:9" ht="13.5" outlineLevel="1" thickBot="1" x14ac:dyDescent="0.25">
      <c r="B4" s="69"/>
      <c r="C4" s="70" t="s">
        <v>2</v>
      </c>
      <c r="D4" s="70" t="s">
        <v>3</v>
      </c>
      <c r="E4" s="70" t="s">
        <v>4</v>
      </c>
      <c r="F4" s="71" t="s">
        <v>5</v>
      </c>
      <c r="H4" s="136" t="s">
        <v>888</v>
      </c>
    </row>
    <row r="5" spans="2:9" outlineLevel="1" x14ac:dyDescent="0.2">
      <c r="B5" s="72" t="s">
        <v>6</v>
      </c>
      <c r="C5" s="82" t="s">
        <v>7</v>
      </c>
      <c r="D5" s="90">
        <v>6</v>
      </c>
      <c r="E5" s="89">
        <v>45</v>
      </c>
      <c r="F5" s="91">
        <f>D5*E5</f>
        <v>270</v>
      </c>
      <c r="H5" s="137"/>
    </row>
    <row r="6" spans="2:9" outlineLevel="1" x14ac:dyDescent="0.2">
      <c r="B6" s="72" t="s">
        <v>6</v>
      </c>
      <c r="C6" s="82" t="s">
        <v>8</v>
      </c>
      <c r="D6" s="92">
        <v>150</v>
      </c>
      <c r="E6" s="87">
        <v>69</v>
      </c>
      <c r="F6" s="93">
        <f t="shared" ref="F6:F16" si="0">D6*E6</f>
        <v>10350</v>
      </c>
      <c r="H6" s="138"/>
    </row>
    <row r="7" spans="2:9" outlineLevel="1" x14ac:dyDescent="0.2">
      <c r="B7" s="72" t="s">
        <v>6</v>
      </c>
      <c r="C7" s="82" t="s">
        <v>9</v>
      </c>
      <c r="D7" s="92">
        <v>1200</v>
      </c>
      <c r="E7" s="87">
        <v>79</v>
      </c>
      <c r="F7" s="93">
        <f t="shared" si="0"/>
        <v>94800</v>
      </c>
      <c r="H7" s="138"/>
    </row>
    <row r="8" spans="2:9" outlineLevel="1" x14ac:dyDescent="0.2">
      <c r="B8" s="72" t="s">
        <v>6</v>
      </c>
      <c r="C8" s="82" t="s">
        <v>10</v>
      </c>
      <c r="D8" s="92">
        <v>1500</v>
      </c>
      <c r="E8" s="87">
        <v>91</v>
      </c>
      <c r="F8" s="93">
        <f t="shared" si="0"/>
        <v>136500</v>
      </c>
      <c r="H8" s="138"/>
    </row>
    <row r="9" spans="2:9" outlineLevel="1" x14ac:dyDescent="0.2">
      <c r="B9" s="72" t="s">
        <v>6</v>
      </c>
      <c r="C9" s="82" t="s">
        <v>11</v>
      </c>
      <c r="D9" s="92">
        <v>6</v>
      </c>
      <c r="E9" s="87">
        <v>121</v>
      </c>
      <c r="F9" s="93">
        <f t="shared" si="0"/>
        <v>726</v>
      </c>
      <c r="H9" s="138"/>
    </row>
    <row r="10" spans="2:9" outlineLevel="1" x14ac:dyDescent="0.2">
      <c r="B10" s="72" t="s">
        <v>6</v>
      </c>
      <c r="C10" s="82" t="s">
        <v>12</v>
      </c>
      <c r="D10" s="92">
        <v>900</v>
      </c>
      <c r="E10" s="87">
        <v>148</v>
      </c>
      <c r="F10" s="93">
        <f t="shared" si="0"/>
        <v>133200</v>
      </c>
      <c r="H10" s="138"/>
    </row>
    <row r="11" spans="2:9" outlineLevel="1" x14ac:dyDescent="0.2">
      <c r="B11" s="72" t="s">
        <v>6</v>
      </c>
      <c r="C11" s="82" t="s">
        <v>13</v>
      </c>
      <c r="D11" s="92">
        <v>6</v>
      </c>
      <c r="E11" s="87">
        <v>178</v>
      </c>
      <c r="F11" s="93">
        <f t="shared" si="0"/>
        <v>1068</v>
      </c>
      <c r="H11" s="138"/>
    </row>
    <row r="12" spans="2:9" outlineLevel="1" x14ac:dyDescent="0.2">
      <c r="B12" s="72" t="s">
        <v>6</v>
      </c>
      <c r="C12" s="82" t="s">
        <v>14</v>
      </c>
      <c r="D12" s="92">
        <v>300</v>
      </c>
      <c r="E12" s="87">
        <v>216</v>
      </c>
      <c r="F12" s="93">
        <f t="shared" si="0"/>
        <v>64800</v>
      </c>
      <c r="H12" s="138"/>
    </row>
    <row r="13" spans="2:9" outlineLevel="1" x14ac:dyDescent="0.2">
      <c r="B13" s="72" t="s">
        <v>6</v>
      </c>
      <c r="C13" s="82" t="s">
        <v>15</v>
      </c>
      <c r="D13" s="92">
        <v>6</v>
      </c>
      <c r="E13" s="87">
        <v>244</v>
      </c>
      <c r="F13" s="93">
        <f t="shared" si="0"/>
        <v>1464</v>
      </c>
      <c r="H13" s="138"/>
    </row>
    <row r="14" spans="2:9" outlineLevel="1" x14ac:dyDescent="0.2">
      <c r="B14" s="72" t="s">
        <v>6</v>
      </c>
      <c r="C14" s="82" t="s">
        <v>16</v>
      </c>
      <c r="D14" s="92">
        <v>6</v>
      </c>
      <c r="E14" s="87">
        <v>263</v>
      </c>
      <c r="F14" s="93">
        <f t="shared" si="0"/>
        <v>1578</v>
      </c>
      <c r="H14" s="138"/>
    </row>
    <row r="15" spans="2:9" outlineLevel="1" x14ac:dyDescent="0.2">
      <c r="B15" s="72" t="s">
        <v>6</v>
      </c>
      <c r="C15" s="82" t="s">
        <v>17</v>
      </c>
      <c r="D15" s="94">
        <v>6</v>
      </c>
      <c r="E15" s="95">
        <v>351</v>
      </c>
      <c r="F15" s="93">
        <f t="shared" si="0"/>
        <v>2106</v>
      </c>
      <c r="H15" s="138"/>
    </row>
    <row r="16" spans="2:9" ht="13.5" outlineLevel="1" thickBot="1" x14ac:dyDescent="0.25">
      <c r="B16" s="73" t="s">
        <v>6</v>
      </c>
      <c r="C16" s="83" t="s">
        <v>18</v>
      </c>
      <c r="D16" s="96">
        <v>6</v>
      </c>
      <c r="E16" s="88">
        <v>455</v>
      </c>
      <c r="F16" s="97">
        <f t="shared" si="0"/>
        <v>2730</v>
      </c>
      <c r="H16" s="139"/>
      <c r="I16" s="74"/>
    </row>
    <row r="17" spans="2:9" ht="13.5" thickBot="1" x14ac:dyDescent="0.25">
      <c r="C17" s="76"/>
      <c r="D17" s="76"/>
      <c r="F17" s="98"/>
      <c r="H17" s="75"/>
      <c r="I17" s="74"/>
    </row>
    <row r="18" spans="2:9" ht="44.25" customHeight="1" thickBot="1" x14ac:dyDescent="0.25">
      <c r="B18" s="68" t="s">
        <v>19</v>
      </c>
      <c r="C18" s="310" t="s">
        <v>20</v>
      </c>
      <c r="D18" s="311"/>
      <c r="E18" s="311"/>
      <c r="F18" s="312"/>
      <c r="H18" s="86">
        <f>SUM(F20:F31)</f>
        <v>27301</v>
      </c>
    </row>
    <row r="19" spans="2:9" ht="13.5" outlineLevel="1" thickBot="1" x14ac:dyDescent="0.25">
      <c r="B19" s="69"/>
      <c r="C19" s="70" t="s">
        <v>2</v>
      </c>
      <c r="D19" s="70" t="s">
        <v>3</v>
      </c>
      <c r="E19" s="70" t="s">
        <v>4</v>
      </c>
      <c r="F19" s="71" t="s">
        <v>5</v>
      </c>
      <c r="H19" s="136" t="s">
        <v>888</v>
      </c>
    </row>
    <row r="20" spans="2:9" outlineLevel="1" x14ac:dyDescent="0.2">
      <c r="B20" s="84" t="s">
        <v>21</v>
      </c>
      <c r="C20" s="82" t="s">
        <v>22</v>
      </c>
      <c r="D20" s="90">
        <v>5</v>
      </c>
      <c r="E20" s="89">
        <v>80</v>
      </c>
      <c r="F20" s="91">
        <f>++D20*E20</f>
        <v>400</v>
      </c>
      <c r="H20" s="137"/>
    </row>
    <row r="21" spans="2:9" outlineLevel="1" x14ac:dyDescent="0.2">
      <c r="B21" s="84" t="s">
        <v>21</v>
      </c>
      <c r="C21" s="82" t="s">
        <v>23</v>
      </c>
      <c r="D21" s="92">
        <v>30</v>
      </c>
      <c r="E21" s="87">
        <v>81</v>
      </c>
      <c r="F21" s="91">
        <f t="shared" ref="F21:F30" si="1">++D21*E21</f>
        <v>2430</v>
      </c>
    </row>
    <row r="22" spans="2:9" outlineLevel="1" x14ac:dyDescent="0.2">
      <c r="B22" s="84" t="s">
        <v>21</v>
      </c>
      <c r="C22" s="82" t="s">
        <v>24</v>
      </c>
      <c r="D22" s="92">
        <v>50</v>
      </c>
      <c r="E22" s="87">
        <v>113</v>
      </c>
      <c r="F22" s="91">
        <f t="shared" si="1"/>
        <v>5650</v>
      </c>
    </row>
    <row r="23" spans="2:9" outlineLevel="1" x14ac:dyDescent="0.2">
      <c r="B23" s="84" t="s">
        <v>21</v>
      </c>
      <c r="C23" s="82" t="s">
        <v>25</v>
      </c>
      <c r="D23" s="92">
        <v>40</v>
      </c>
      <c r="E23" s="87">
        <v>156</v>
      </c>
      <c r="F23" s="91">
        <f t="shared" si="1"/>
        <v>6240</v>
      </c>
    </row>
    <row r="24" spans="2:9" outlineLevel="1" x14ac:dyDescent="0.2">
      <c r="B24" s="84" t="s">
        <v>21</v>
      </c>
      <c r="C24" s="82" t="s">
        <v>26</v>
      </c>
      <c r="D24" s="92">
        <v>1</v>
      </c>
      <c r="E24" s="87">
        <v>236</v>
      </c>
      <c r="F24" s="91">
        <f t="shared" si="1"/>
        <v>236</v>
      </c>
    </row>
    <row r="25" spans="2:9" outlineLevel="1" x14ac:dyDescent="0.2">
      <c r="B25" s="84" t="s">
        <v>21</v>
      </c>
      <c r="C25" s="82" t="s">
        <v>27</v>
      </c>
      <c r="D25" s="92">
        <v>15</v>
      </c>
      <c r="E25" s="87">
        <v>321</v>
      </c>
      <c r="F25" s="91">
        <f t="shared" si="1"/>
        <v>4815</v>
      </c>
    </row>
    <row r="26" spans="2:9" outlineLevel="1" x14ac:dyDescent="0.2">
      <c r="B26" s="84" t="s">
        <v>21</v>
      </c>
      <c r="C26" s="82" t="s">
        <v>28</v>
      </c>
      <c r="D26" s="92">
        <v>1</v>
      </c>
      <c r="E26" s="87">
        <v>410</v>
      </c>
      <c r="F26" s="91">
        <f t="shared" si="1"/>
        <v>410</v>
      </c>
    </row>
    <row r="27" spans="2:9" outlineLevel="1" x14ac:dyDescent="0.2">
      <c r="B27" s="84" t="s">
        <v>21</v>
      </c>
      <c r="C27" s="82" t="s">
        <v>29</v>
      </c>
      <c r="D27" s="92">
        <v>5</v>
      </c>
      <c r="E27" s="87">
        <v>530</v>
      </c>
      <c r="F27" s="91">
        <f t="shared" si="1"/>
        <v>2650</v>
      </c>
    </row>
    <row r="28" spans="2:9" outlineLevel="1" x14ac:dyDescent="0.2">
      <c r="B28" s="84" t="s">
        <v>21</v>
      </c>
      <c r="C28" s="82" t="s">
        <v>30</v>
      </c>
      <c r="D28" s="92">
        <v>1</v>
      </c>
      <c r="E28" s="87">
        <v>710</v>
      </c>
      <c r="F28" s="91">
        <f t="shared" si="1"/>
        <v>710</v>
      </c>
    </row>
    <row r="29" spans="2:9" outlineLevel="1" x14ac:dyDescent="0.2">
      <c r="B29" s="84" t="s">
        <v>21</v>
      </c>
      <c r="C29" s="82" t="s">
        <v>31</v>
      </c>
      <c r="D29" s="92">
        <v>1</v>
      </c>
      <c r="E29" s="87">
        <v>865</v>
      </c>
      <c r="F29" s="91">
        <f t="shared" si="1"/>
        <v>865</v>
      </c>
    </row>
    <row r="30" spans="2:9" outlineLevel="1" x14ac:dyDescent="0.2">
      <c r="B30" s="84" t="s">
        <v>21</v>
      </c>
      <c r="C30" s="82" t="s">
        <v>32</v>
      </c>
      <c r="D30" s="94">
        <v>1</v>
      </c>
      <c r="E30" s="95">
        <v>1175</v>
      </c>
      <c r="F30" s="91">
        <f t="shared" si="1"/>
        <v>1175</v>
      </c>
    </row>
    <row r="31" spans="2:9" ht="13.5" outlineLevel="1" thickBot="1" x14ac:dyDescent="0.25">
      <c r="B31" s="85" t="s">
        <v>21</v>
      </c>
      <c r="C31" s="83" t="s">
        <v>33</v>
      </c>
      <c r="D31" s="96">
        <v>1</v>
      </c>
      <c r="E31" s="88">
        <v>1720</v>
      </c>
      <c r="F31" s="97">
        <f>++D31*E31</f>
        <v>1720</v>
      </c>
      <c r="I31" s="74"/>
    </row>
    <row r="32" spans="2:9" ht="13.5" thickBot="1" x14ac:dyDescent="0.25">
      <c r="C32" s="76"/>
      <c r="D32" s="76"/>
      <c r="F32" s="98"/>
      <c r="H32" s="75"/>
      <c r="I32" s="74"/>
    </row>
    <row r="33" spans="2:9" ht="44.25" customHeight="1" thickBot="1" x14ac:dyDescent="0.25">
      <c r="B33" s="68" t="s">
        <v>34</v>
      </c>
      <c r="C33" s="310" t="s">
        <v>35</v>
      </c>
      <c r="D33" s="311"/>
      <c r="E33" s="311"/>
      <c r="F33" s="312"/>
      <c r="H33" s="86">
        <f>SUM(F35:F46)</f>
        <v>8433.6</v>
      </c>
    </row>
    <row r="34" spans="2:9" ht="13.5" outlineLevel="1" thickBot="1" x14ac:dyDescent="0.25">
      <c r="B34" s="69"/>
      <c r="C34" s="70" t="s">
        <v>2</v>
      </c>
      <c r="D34" s="70" t="s">
        <v>3</v>
      </c>
      <c r="E34" s="70" t="s">
        <v>4</v>
      </c>
      <c r="F34" s="71" t="s">
        <v>5</v>
      </c>
      <c r="H34" s="136" t="s">
        <v>888</v>
      </c>
    </row>
    <row r="35" spans="2:9" outlineLevel="1" x14ac:dyDescent="0.2">
      <c r="B35" s="84" t="s">
        <v>21</v>
      </c>
      <c r="C35" s="82" t="s">
        <v>36</v>
      </c>
      <c r="D35" s="90">
        <v>5</v>
      </c>
      <c r="E35" s="89">
        <v>37</v>
      </c>
      <c r="F35" s="91">
        <f>++D35*E35</f>
        <v>185</v>
      </c>
      <c r="H35" s="137"/>
    </row>
    <row r="36" spans="2:9" outlineLevel="1" x14ac:dyDescent="0.2">
      <c r="B36" s="84" t="s">
        <v>21</v>
      </c>
      <c r="C36" s="82" t="s">
        <v>37</v>
      </c>
      <c r="D36" s="92">
        <v>10</v>
      </c>
      <c r="E36" s="87">
        <v>41</v>
      </c>
      <c r="F36" s="91">
        <f t="shared" ref="F36:F46" si="2">++D36*E36</f>
        <v>410</v>
      </c>
    </row>
    <row r="37" spans="2:9" outlineLevel="1" x14ac:dyDescent="0.2">
      <c r="B37" s="84" t="s">
        <v>21</v>
      </c>
      <c r="C37" s="82" t="s">
        <v>38</v>
      </c>
      <c r="D37" s="92">
        <v>10</v>
      </c>
      <c r="E37" s="87">
        <v>75</v>
      </c>
      <c r="F37" s="91">
        <f t="shared" si="2"/>
        <v>750</v>
      </c>
    </row>
    <row r="38" spans="2:9" outlineLevel="1" x14ac:dyDescent="0.2">
      <c r="B38" s="84" t="s">
        <v>21</v>
      </c>
      <c r="C38" s="82" t="s">
        <v>39</v>
      </c>
      <c r="D38" s="92">
        <v>5</v>
      </c>
      <c r="E38" s="87">
        <v>100</v>
      </c>
      <c r="F38" s="91">
        <f t="shared" si="2"/>
        <v>500</v>
      </c>
    </row>
    <row r="39" spans="2:9" outlineLevel="1" x14ac:dyDescent="0.2">
      <c r="B39" s="84" t="s">
        <v>21</v>
      </c>
      <c r="C39" s="82" t="s">
        <v>40</v>
      </c>
      <c r="D39" s="92">
        <v>1</v>
      </c>
      <c r="E39" s="87">
        <v>177</v>
      </c>
      <c r="F39" s="91">
        <f t="shared" si="2"/>
        <v>177</v>
      </c>
    </row>
    <row r="40" spans="2:9" outlineLevel="1" x14ac:dyDescent="0.2">
      <c r="B40" s="84" t="s">
        <v>21</v>
      </c>
      <c r="C40" s="82" t="s">
        <v>41</v>
      </c>
      <c r="D40" s="92">
        <v>5</v>
      </c>
      <c r="E40" s="87">
        <v>240</v>
      </c>
      <c r="F40" s="91">
        <f t="shared" si="2"/>
        <v>1200</v>
      </c>
    </row>
    <row r="41" spans="2:9" outlineLevel="1" x14ac:dyDescent="0.2">
      <c r="B41" s="84" t="s">
        <v>21</v>
      </c>
      <c r="C41" s="82" t="s">
        <v>42</v>
      </c>
      <c r="D41" s="92">
        <v>1</v>
      </c>
      <c r="E41" s="87">
        <v>340</v>
      </c>
      <c r="F41" s="91">
        <f t="shared" si="2"/>
        <v>340</v>
      </c>
    </row>
    <row r="42" spans="2:9" outlineLevel="1" x14ac:dyDescent="0.2">
      <c r="B42" s="84" t="s">
        <v>21</v>
      </c>
      <c r="C42" s="82" t="s">
        <v>43</v>
      </c>
      <c r="D42" s="92">
        <v>5</v>
      </c>
      <c r="E42" s="87">
        <v>380</v>
      </c>
      <c r="F42" s="91">
        <f t="shared" si="2"/>
        <v>1900</v>
      </c>
    </row>
    <row r="43" spans="2:9" outlineLevel="1" x14ac:dyDescent="0.2">
      <c r="B43" s="84" t="s">
        <v>21</v>
      </c>
      <c r="C43" s="82" t="s">
        <v>44</v>
      </c>
      <c r="D43" s="92">
        <v>1</v>
      </c>
      <c r="E43" s="87">
        <f>624*0.9</f>
        <v>561.6</v>
      </c>
      <c r="F43" s="91">
        <f t="shared" si="2"/>
        <v>561.6</v>
      </c>
    </row>
    <row r="44" spans="2:9" outlineLevel="1" x14ac:dyDescent="0.2">
      <c r="B44" s="84" t="s">
        <v>21</v>
      </c>
      <c r="C44" s="82" t="s">
        <v>45</v>
      </c>
      <c r="D44" s="92">
        <v>1</v>
      </c>
      <c r="E44" s="87">
        <v>640</v>
      </c>
      <c r="F44" s="91">
        <f t="shared" si="2"/>
        <v>640</v>
      </c>
    </row>
    <row r="45" spans="2:9" outlineLevel="1" x14ac:dyDescent="0.2">
      <c r="B45" s="84" t="s">
        <v>21</v>
      </c>
      <c r="C45" s="82" t="s">
        <v>46</v>
      </c>
      <c r="D45" s="94">
        <v>1</v>
      </c>
      <c r="E45" s="95">
        <v>780</v>
      </c>
      <c r="F45" s="91">
        <f t="shared" si="2"/>
        <v>780</v>
      </c>
    </row>
    <row r="46" spans="2:9" ht="13.5" outlineLevel="1" thickBot="1" x14ac:dyDescent="0.25">
      <c r="B46" s="85" t="s">
        <v>21</v>
      </c>
      <c r="C46" s="83" t="s">
        <v>47</v>
      </c>
      <c r="D46" s="96">
        <v>1</v>
      </c>
      <c r="E46" s="88">
        <v>990</v>
      </c>
      <c r="F46" s="99">
        <f t="shared" si="2"/>
        <v>990</v>
      </c>
      <c r="I46" s="74"/>
    </row>
    <row r="47" spans="2:9" ht="13.5" thickBot="1" x14ac:dyDescent="0.25">
      <c r="C47" s="76"/>
      <c r="D47" s="76"/>
      <c r="F47" s="98"/>
      <c r="H47" s="75"/>
      <c r="I47" s="74"/>
    </row>
    <row r="48" spans="2:9" ht="44.25" customHeight="1" thickBot="1" x14ac:dyDescent="0.25">
      <c r="B48" s="68" t="s">
        <v>48</v>
      </c>
      <c r="C48" s="310" t="s">
        <v>49</v>
      </c>
      <c r="D48" s="311"/>
      <c r="E48" s="311"/>
      <c r="F48" s="312"/>
      <c r="H48" s="86">
        <f>SUM(F50:F60)</f>
        <v>2109</v>
      </c>
    </row>
    <row r="49" spans="2:9" ht="13.5" outlineLevel="1" thickBot="1" x14ac:dyDescent="0.25">
      <c r="B49" s="69"/>
      <c r="C49" s="70" t="s">
        <v>2</v>
      </c>
      <c r="D49" s="70" t="s">
        <v>3</v>
      </c>
      <c r="E49" s="70" t="s">
        <v>4</v>
      </c>
      <c r="F49" s="71" t="s">
        <v>5</v>
      </c>
      <c r="H49" s="136" t="s">
        <v>888</v>
      </c>
    </row>
    <row r="50" spans="2:9" outlineLevel="1" x14ac:dyDescent="0.2">
      <c r="B50" s="84" t="s">
        <v>21</v>
      </c>
      <c r="C50" s="82" t="s">
        <v>50</v>
      </c>
      <c r="D50" s="90">
        <v>1</v>
      </c>
      <c r="E50" s="89">
        <v>40</v>
      </c>
      <c r="F50" s="91">
        <f>++D50*E50</f>
        <v>40</v>
      </c>
      <c r="H50" s="137"/>
    </row>
    <row r="51" spans="2:9" outlineLevel="1" x14ac:dyDescent="0.2">
      <c r="B51" s="84" t="s">
        <v>21</v>
      </c>
      <c r="C51" s="82" t="s">
        <v>51</v>
      </c>
      <c r="D51" s="92">
        <v>1</v>
      </c>
      <c r="E51" s="87">
        <v>42</v>
      </c>
      <c r="F51" s="91">
        <f t="shared" ref="F51:F59" si="3">++D51*E51</f>
        <v>42</v>
      </c>
    </row>
    <row r="52" spans="2:9" outlineLevel="1" x14ac:dyDescent="0.2">
      <c r="B52" s="84" t="s">
        <v>21</v>
      </c>
      <c r="C52" s="82" t="s">
        <v>52</v>
      </c>
      <c r="D52" s="92">
        <v>1</v>
      </c>
      <c r="E52" s="87">
        <v>77</v>
      </c>
      <c r="F52" s="91">
        <f t="shared" si="3"/>
        <v>77</v>
      </c>
    </row>
    <row r="53" spans="2:9" outlineLevel="1" x14ac:dyDescent="0.2">
      <c r="B53" s="84" t="s">
        <v>21</v>
      </c>
      <c r="C53" s="82" t="s">
        <v>53</v>
      </c>
      <c r="D53" s="92">
        <v>1</v>
      </c>
      <c r="E53" s="87">
        <v>109</v>
      </c>
      <c r="F53" s="91">
        <f t="shared" si="3"/>
        <v>109</v>
      </c>
    </row>
    <row r="54" spans="2:9" outlineLevel="1" x14ac:dyDescent="0.2">
      <c r="B54" s="84" t="s">
        <v>21</v>
      </c>
      <c r="C54" s="82" t="s">
        <v>54</v>
      </c>
      <c r="D54" s="92">
        <v>1</v>
      </c>
      <c r="E54" s="87">
        <v>131</v>
      </c>
      <c r="F54" s="91">
        <f t="shared" si="3"/>
        <v>131</v>
      </c>
    </row>
    <row r="55" spans="2:9" outlineLevel="1" x14ac:dyDescent="0.2">
      <c r="B55" s="84" t="s">
        <v>21</v>
      </c>
      <c r="C55" s="82" t="s">
        <v>55</v>
      </c>
      <c r="D55" s="92">
        <v>1</v>
      </c>
      <c r="E55" s="87">
        <v>181</v>
      </c>
      <c r="F55" s="91">
        <f t="shared" si="3"/>
        <v>181</v>
      </c>
    </row>
    <row r="56" spans="2:9" outlineLevel="1" x14ac:dyDescent="0.2">
      <c r="B56" s="84" t="s">
        <v>21</v>
      </c>
      <c r="C56" s="82" t="s">
        <v>56</v>
      </c>
      <c r="D56" s="92">
        <v>1</v>
      </c>
      <c r="E56" s="87">
        <v>214</v>
      </c>
      <c r="F56" s="91">
        <f t="shared" si="3"/>
        <v>214</v>
      </c>
    </row>
    <row r="57" spans="2:9" outlineLevel="1" x14ac:dyDescent="0.2">
      <c r="B57" s="84" t="s">
        <v>21</v>
      </c>
      <c r="C57" s="82" t="s">
        <v>57</v>
      </c>
      <c r="D57" s="92">
        <v>1</v>
      </c>
      <c r="E57" s="87">
        <v>251</v>
      </c>
      <c r="F57" s="91">
        <f t="shared" si="3"/>
        <v>251</v>
      </c>
    </row>
    <row r="58" spans="2:9" outlineLevel="1" x14ac:dyDescent="0.2">
      <c r="B58" s="84" t="s">
        <v>21</v>
      </c>
      <c r="C58" s="82" t="s">
        <v>58</v>
      </c>
      <c r="D58" s="92">
        <v>1</v>
      </c>
      <c r="E58" s="87">
        <v>300</v>
      </c>
      <c r="F58" s="91">
        <f t="shared" si="3"/>
        <v>300</v>
      </c>
    </row>
    <row r="59" spans="2:9" outlineLevel="1" x14ac:dyDescent="0.2">
      <c r="B59" s="84" t="s">
        <v>21</v>
      </c>
      <c r="C59" s="82" t="s">
        <v>59</v>
      </c>
      <c r="D59" s="92">
        <v>1</v>
      </c>
      <c r="E59" s="87">
        <v>310</v>
      </c>
      <c r="F59" s="91">
        <f t="shared" si="3"/>
        <v>310</v>
      </c>
    </row>
    <row r="60" spans="2:9" ht="13.5" outlineLevel="1" thickBot="1" x14ac:dyDescent="0.25">
      <c r="B60" s="85" t="s">
        <v>21</v>
      </c>
      <c r="C60" s="83" t="s">
        <v>60</v>
      </c>
      <c r="D60" s="96">
        <v>1</v>
      </c>
      <c r="E60" s="88">
        <v>454</v>
      </c>
      <c r="F60" s="99">
        <f>++D60*E60</f>
        <v>454</v>
      </c>
      <c r="I60" s="74"/>
    </row>
    <row r="61" spans="2:9" ht="13.5" thickBot="1" x14ac:dyDescent="0.25">
      <c r="C61" s="76"/>
      <c r="D61" s="76"/>
      <c r="F61" s="98"/>
      <c r="H61" s="75"/>
      <c r="I61" s="74"/>
    </row>
    <row r="62" spans="2:9" ht="44.25" customHeight="1" thickBot="1" x14ac:dyDescent="0.25">
      <c r="B62" s="68" t="s">
        <v>61</v>
      </c>
      <c r="C62" s="310" t="s">
        <v>62</v>
      </c>
      <c r="D62" s="311"/>
      <c r="E62" s="311"/>
      <c r="F62" s="312"/>
      <c r="H62" s="86">
        <f>SUM(F64:F69)</f>
        <v>2804</v>
      </c>
    </row>
    <row r="63" spans="2:9" ht="13.5" outlineLevel="1" thickBot="1" x14ac:dyDescent="0.25">
      <c r="B63" s="69"/>
      <c r="C63" s="70" t="s">
        <v>2</v>
      </c>
      <c r="D63" s="70" t="s">
        <v>3</v>
      </c>
      <c r="E63" s="70" t="s">
        <v>4</v>
      </c>
      <c r="F63" s="71" t="s">
        <v>5</v>
      </c>
      <c r="H63" s="136" t="s">
        <v>888</v>
      </c>
    </row>
    <row r="64" spans="2:9" outlineLevel="1" x14ac:dyDescent="0.2">
      <c r="B64" s="84" t="s">
        <v>21</v>
      </c>
      <c r="C64" s="82" t="s">
        <v>63</v>
      </c>
      <c r="D64" s="90">
        <v>5</v>
      </c>
      <c r="E64" s="89">
        <v>78</v>
      </c>
      <c r="F64" s="91">
        <f t="shared" ref="F64:F69" si="4">++D64*E64</f>
        <v>390</v>
      </c>
      <c r="H64" s="137"/>
    </row>
    <row r="65" spans="2:9" outlineLevel="1" x14ac:dyDescent="0.2">
      <c r="B65" s="84" t="s">
        <v>21</v>
      </c>
      <c r="C65" s="82" t="s">
        <v>64</v>
      </c>
      <c r="D65" s="92">
        <v>10</v>
      </c>
      <c r="E65" s="87">
        <v>88</v>
      </c>
      <c r="F65" s="91">
        <f t="shared" si="4"/>
        <v>880</v>
      </c>
    </row>
    <row r="66" spans="2:9" outlineLevel="1" x14ac:dyDescent="0.2">
      <c r="B66" s="84" t="s">
        <v>21</v>
      </c>
      <c r="C66" s="82" t="s">
        <v>65</v>
      </c>
      <c r="D66" s="92">
        <v>5</v>
      </c>
      <c r="E66" s="87">
        <v>113</v>
      </c>
      <c r="F66" s="91">
        <f t="shared" si="4"/>
        <v>565</v>
      </c>
    </row>
    <row r="67" spans="2:9" outlineLevel="1" x14ac:dyDescent="0.2">
      <c r="B67" s="84" t="s">
        <v>21</v>
      </c>
      <c r="C67" s="82" t="s">
        <v>66</v>
      </c>
      <c r="D67" s="92">
        <v>1</v>
      </c>
      <c r="E67" s="87">
        <v>203</v>
      </c>
      <c r="F67" s="91">
        <f t="shared" si="4"/>
        <v>203</v>
      </c>
    </row>
    <row r="68" spans="2:9" outlineLevel="1" x14ac:dyDescent="0.2">
      <c r="B68" s="84" t="s">
        <v>21</v>
      </c>
      <c r="C68" s="82" t="s">
        <v>67</v>
      </c>
      <c r="D68" s="92">
        <v>1</v>
      </c>
      <c r="E68" s="87">
        <v>349</v>
      </c>
      <c r="F68" s="91">
        <f t="shared" si="4"/>
        <v>349</v>
      </c>
    </row>
    <row r="69" spans="2:9" ht="13.5" outlineLevel="1" thickBot="1" x14ac:dyDescent="0.25">
      <c r="B69" s="85" t="s">
        <v>21</v>
      </c>
      <c r="C69" s="83" t="s">
        <v>68</v>
      </c>
      <c r="D69" s="96">
        <v>1</v>
      </c>
      <c r="E69" s="88">
        <v>417</v>
      </c>
      <c r="F69" s="99">
        <f t="shared" si="4"/>
        <v>417</v>
      </c>
      <c r="I69" s="74"/>
    </row>
    <row r="70" spans="2:9" ht="13.5" thickBot="1" x14ac:dyDescent="0.25">
      <c r="C70" s="76"/>
      <c r="D70" s="76"/>
      <c r="F70" s="98"/>
      <c r="H70" s="75"/>
      <c r="I70" s="74"/>
    </row>
    <row r="71" spans="2:9" ht="44.25" customHeight="1" thickBot="1" x14ac:dyDescent="0.25">
      <c r="B71" s="68" t="s">
        <v>69</v>
      </c>
      <c r="C71" s="310" t="s">
        <v>70</v>
      </c>
      <c r="D71" s="311"/>
      <c r="E71" s="311"/>
      <c r="F71" s="312"/>
      <c r="H71" s="86">
        <f>SUM(F73:F83)</f>
        <v>18413</v>
      </c>
    </row>
    <row r="72" spans="2:9" ht="13.5" outlineLevel="1" thickBot="1" x14ac:dyDescent="0.25">
      <c r="B72" s="69"/>
      <c r="C72" s="70" t="s">
        <v>2</v>
      </c>
      <c r="D72" s="70" t="s">
        <v>3</v>
      </c>
      <c r="E72" s="70" t="s">
        <v>4</v>
      </c>
      <c r="F72" s="71" t="s">
        <v>5</v>
      </c>
      <c r="H72" s="136" t="s">
        <v>888</v>
      </c>
    </row>
    <row r="73" spans="2:9" outlineLevel="1" x14ac:dyDescent="0.2">
      <c r="B73" s="84" t="s">
        <v>21</v>
      </c>
      <c r="C73" s="82" t="s">
        <v>71</v>
      </c>
      <c r="D73" s="90">
        <v>1</v>
      </c>
      <c r="E73" s="89">
        <v>123</v>
      </c>
      <c r="F73" s="91">
        <f>++D73*E73</f>
        <v>123</v>
      </c>
      <c r="H73" s="137"/>
    </row>
    <row r="74" spans="2:9" outlineLevel="1" x14ac:dyDescent="0.2">
      <c r="B74" s="84" t="s">
        <v>21</v>
      </c>
      <c r="C74" s="82" t="s">
        <v>72</v>
      </c>
      <c r="D74" s="92">
        <v>15</v>
      </c>
      <c r="E74" s="87">
        <v>131</v>
      </c>
      <c r="F74" s="91">
        <f t="shared" ref="F74:F83" si="5">++D74*E74</f>
        <v>1965</v>
      </c>
    </row>
    <row r="75" spans="2:9" outlineLevel="1" x14ac:dyDescent="0.2">
      <c r="B75" s="84" t="s">
        <v>21</v>
      </c>
      <c r="C75" s="82" t="s">
        <v>73</v>
      </c>
      <c r="D75" s="92">
        <v>15</v>
      </c>
      <c r="E75" s="87">
        <v>184</v>
      </c>
      <c r="F75" s="91">
        <f t="shared" si="5"/>
        <v>2760</v>
      </c>
    </row>
    <row r="76" spans="2:9" outlineLevel="1" x14ac:dyDescent="0.2">
      <c r="B76" s="84" t="s">
        <v>21</v>
      </c>
      <c r="C76" s="82" t="s">
        <v>74</v>
      </c>
      <c r="D76" s="92">
        <v>15</v>
      </c>
      <c r="E76" s="87">
        <v>249</v>
      </c>
      <c r="F76" s="91">
        <f t="shared" si="5"/>
        <v>3735</v>
      </c>
    </row>
    <row r="77" spans="2:9" outlineLevel="1" x14ac:dyDescent="0.2">
      <c r="B77" s="84" t="s">
        <v>21</v>
      </c>
      <c r="C77" s="82" t="s">
        <v>75</v>
      </c>
      <c r="D77" s="92">
        <v>1</v>
      </c>
      <c r="E77" s="87">
        <v>335</v>
      </c>
      <c r="F77" s="91">
        <f t="shared" si="5"/>
        <v>335</v>
      </c>
    </row>
    <row r="78" spans="2:9" outlineLevel="1" x14ac:dyDescent="0.2">
      <c r="B78" s="84" t="s">
        <v>21</v>
      </c>
      <c r="C78" s="82" t="s">
        <v>76</v>
      </c>
      <c r="D78" s="92">
        <v>5</v>
      </c>
      <c r="E78" s="87">
        <v>470</v>
      </c>
      <c r="F78" s="91">
        <f t="shared" si="5"/>
        <v>2350</v>
      </c>
    </row>
    <row r="79" spans="2:9" outlineLevel="1" x14ac:dyDescent="0.2">
      <c r="B79" s="84" t="s">
        <v>21</v>
      </c>
      <c r="C79" s="82" t="s">
        <v>77</v>
      </c>
      <c r="D79" s="92">
        <v>1</v>
      </c>
      <c r="E79" s="87">
        <v>610</v>
      </c>
      <c r="F79" s="91">
        <f t="shared" si="5"/>
        <v>610</v>
      </c>
    </row>
    <row r="80" spans="2:9" outlineLevel="1" x14ac:dyDescent="0.2">
      <c r="B80" s="84" t="s">
        <v>21</v>
      </c>
      <c r="C80" s="82" t="s">
        <v>78</v>
      </c>
      <c r="D80" s="92">
        <v>3</v>
      </c>
      <c r="E80" s="87">
        <v>845</v>
      </c>
      <c r="F80" s="91">
        <f t="shared" si="5"/>
        <v>2535</v>
      </c>
    </row>
    <row r="81" spans="2:9" outlineLevel="1" x14ac:dyDescent="0.2">
      <c r="B81" s="84" t="s">
        <v>21</v>
      </c>
      <c r="C81" s="82" t="s">
        <v>79</v>
      </c>
      <c r="D81" s="92">
        <v>1</v>
      </c>
      <c r="E81" s="87">
        <v>1070</v>
      </c>
      <c r="F81" s="91">
        <f t="shared" si="5"/>
        <v>1070</v>
      </c>
    </row>
    <row r="82" spans="2:9" outlineLevel="1" x14ac:dyDescent="0.2">
      <c r="B82" s="84" t="s">
        <v>21</v>
      </c>
      <c r="C82" s="82" t="s">
        <v>80</v>
      </c>
      <c r="D82" s="92">
        <v>1</v>
      </c>
      <c r="E82" s="87">
        <v>1290</v>
      </c>
      <c r="F82" s="91">
        <f t="shared" si="5"/>
        <v>1290</v>
      </c>
    </row>
    <row r="83" spans="2:9" ht="13.5" outlineLevel="1" thickBot="1" x14ac:dyDescent="0.25">
      <c r="B83" s="85" t="s">
        <v>21</v>
      </c>
      <c r="C83" s="83" t="s">
        <v>81</v>
      </c>
      <c r="D83" s="96">
        <v>1</v>
      </c>
      <c r="E83" s="88">
        <v>1640</v>
      </c>
      <c r="F83" s="99">
        <f t="shared" si="5"/>
        <v>1640</v>
      </c>
      <c r="I83" s="74"/>
    </row>
    <row r="84" spans="2:9" ht="13.5" thickBot="1" x14ac:dyDescent="0.25">
      <c r="C84" s="76"/>
      <c r="D84" s="76"/>
      <c r="F84" s="98"/>
      <c r="H84" s="75"/>
      <c r="I84" s="74"/>
    </row>
    <row r="85" spans="2:9" ht="44.25" customHeight="1" thickBot="1" x14ac:dyDescent="0.25">
      <c r="B85" s="68" t="s">
        <v>82</v>
      </c>
      <c r="C85" s="310" t="s">
        <v>83</v>
      </c>
      <c r="D85" s="311"/>
      <c r="E85" s="311"/>
      <c r="F85" s="312"/>
      <c r="H85" s="86">
        <f>SUM(F87:F96)</f>
        <v>15276</v>
      </c>
    </row>
    <row r="86" spans="2:9" ht="13.5" outlineLevel="1" thickBot="1" x14ac:dyDescent="0.25">
      <c r="B86" s="69"/>
      <c r="C86" s="70" t="s">
        <v>2</v>
      </c>
      <c r="D86" s="70" t="s">
        <v>3</v>
      </c>
      <c r="E86" s="70" t="s">
        <v>4</v>
      </c>
      <c r="F86" s="71" t="s">
        <v>5</v>
      </c>
      <c r="H86" s="136" t="s">
        <v>888</v>
      </c>
    </row>
    <row r="87" spans="2:9" outlineLevel="1" x14ac:dyDescent="0.2">
      <c r="B87" s="84" t="s">
        <v>21</v>
      </c>
      <c r="C87" s="82" t="s">
        <v>84</v>
      </c>
      <c r="D87" s="90">
        <v>10</v>
      </c>
      <c r="E87" s="89">
        <f>55</f>
        <v>55</v>
      </c>
      <c r="F87" s="91">
        <f>++D87*E87</f>
        <v>550</v>
      </c>
      <c r="H87" s="137"/>
    </row>
    <row r="88" spans="2:9" outlineLevel="1" x14ac:dyDescent="0.2">
      <c r="B88" s="84" t="s">
        <v>21</v>
      </c>
      <c r="C88" s="82" t="s">
        <v>85</v>
      </c>
      <c r="D88" s="92">
        <v>40</v>
      </c>
      <c r="E88" s="87">
        <v>60</v>
      </c>
      <c r="F88" s="91">
        <f t="shared" ref="F88:F96" si="6">++D88*E88</f>
        <v>2400</v>
      </c>
    </row>
    <row r="89" spans="2:9" outlineLevel="1" x14ac:dyDescent="0.2">
      <c r="B89" s="84" t="s">
        <v>21</v>
      </c>
      <c r="C89" s="82" t="s">
        <v>86</v>
      </c>
      <c r="D89" s="92">
        <v>25</v>
      </c>
      <c r="E89" s="87">
        <f>93</f>
        <v>93</v>
      </c>
      <c r="F89" s="91">
        <f t="shared" si="6"/>
        <v>2325</v>
      </c>
    </row>
    <row r="90" spans="2:9" outlineLevel="1" x14ac:dyDescent="0.2">
      <c r="B90" s="84" t="s">
        <v>21</v>
      </c>
      <c r="C90" s="82" t="s">
        <v>87</v>
      </c>
      <c r="D90" s="92">
        <v>10</v>
      </c>
      <c r="E90" s="87">
        <v>135</v>
      </c>
      <c r="F90" s="91">
        <f t="shared" si="6"/>
        <v>1350</v>
      </c>
    </row>
    <row r="91" spans="2:9" outlineLevel="1" x14ac:dyDescent="0.2">
      <c r="B91" s="84" t="s">
        <v>21</v>
      </c>
      <c r="C91" s="82" t="s">
        <v>88</v>
      </c>
      <c r="D91" s="92">
        <v>1</v>
      </c>
      <c r="E91" s="87">
        <f>390*0.9</f>
        <v>351</v>
      </c>
      <c r="F91" s="91">
        <f>++D91*E91</f>
        <v>351</v>
      </c>
    </row>
    <row r="92" spans="2:9" outlineLevel="1" x14ac:dyDescent="0.2">
      <c r="B92" s="84" t="s">
        <v>21</v>
      </c>
      <c r="C92" s="82" t="s">
        <v>89</v>
      </c>
      <c r="D92" s="92">
        <v>7</v>
      </c>
      <c r="E92" s="87">
        <v>400</v>
      </c>
      <c r="F92" s="91">
        <f t="shared" si="6"/>
        <v>2800</v>
      </c>
    </row>
    <row r="93" spans="2:9" outlineLevel="1" x14ac:dyDescent="0.2">
      <c r="B93" s="84" t="s">
        <v>21</v>
      </c>
      <c r="C93" s="82" t="s">
        <v>90</v>
      </c>
      <c r="D93" s="92">
        <v>1</v>
      </c>
      <c r="E93" s="87">
        <v>460</v>
      </c>
      <c r="F93" s="91">
        <f t="shared" si="6"/>
        <v>460</v>
      </c>
    </row>
    <row r="94" spans="2:9" outlineLevel="1" x14ac:dyDescent="0.2">
      <c r="B94" s="84" t="s">
        <v>21</v>
      </c>
      <c r="C94" s="82" t="s">
        <v>91</v>
      </c>
      <c r="D94" s="92">
        <v>5</v>
      </c>
      <c r="E94" s="87">
        <f>600</f>
        <v>600</v>
      </c>
      <c r="F94" s="91">
        <f t="shared" si="6"/>
        <v>3000</v>
      </c>
    </row>
    <row r="95" spans="2:9" outlineLevel="1" x14ac:dyDescent="0.2">
      <c r="B95" s="84" t="s">
        <v>21</v>
      </c>
      <c r="C95" s="82" t="s">
        <v>92</v>
      </c>
      <c r="D95" s="92">
        <v>1</v>
      </c>
      <c r="E95" s="87">
        <f>840</f>
        <v>840</v>
      </c>
      <c r="F95" s="91">
        <f t="shared" si="6"/>
        <v>840</v>
      </c>
    </row>
    <row r="96" spans="2:9" ht="13.5" outlineLevel="1" thickBot="1" x14ac:dyDescent="0.25">
      <c r="B96" s="85" t="s">
        <v>21</v>
      </c>
      <c r="C96" s="83" t="s">
        <v>93</v>
      </c>
      <c r="D96" s="96">
        <v>1</v>
      </c>
      <c r="E96" s="88">
        <v>1200</v>
      </c>
      <c r="F96" s="99">
        <f t="shared" si="6"/>
        <v>1200</v>
      </c>
      <c r="I96" s="74"/>
    </row>
    <row r="97" spans="2:9" ht="13.5" thickBot="1" x14ac:dyDescent="0.25">
      <c r="C97" s="76"/>
      <c r="D97" s="76"/>
      <c r="F97" s="98"/>
      <c r="H97" s="75"/>
      <c r="I97" s="74"/>
    </row>
    <row r="98" spans="2:9" ht="44.25" customHeight="1" thickBot="1" x14ac:dyDescent="0.25">
      <c r="B98" s="68" t="s">
        <v>94</v>
      </c>
      <c r="C98" s="310" t="s">
        <v>95</v>
      </c>
      <c r="D98" s="311"/>
      <c r="E98" s="311"/>
      <c r="F98" s="312"/>
      <c r="H98" s="86">
        <f>SUM(F100:F110)</f>
        <v>26937</v>
      </c>
    </row>
    <row r="99" spans="2:9" ht="13.5" outlineLevel="1" thickBot="1" x14ac:dyDescent="0.25">
      <c r="B99" s="69"/>
      <c r="C99" s="70" t="s">
        <v>2</v>
      </c>
      <c r="D99" s="70" t="s">
        <v>3</v>
      </c>
      <c r="E99" s="70" t="s">
        <v>4</v>
      </c>
      <c r="F99" s="71" t="s">
        <v>5</v>
      </c>
      <c r="H99" s="136" t="s">
        <v>888</v>
      </c>
    </row>
    <row r="100" spans="2:9" outlineLevel="1" x14ac:dyDescent="0.2">
      <c r="B100" s="84" t="s">
        <v>21</v>
      </c>
      <c r="C100" s="82" t="s">
        <v>96</v>
      </c>
      <c r="D100" s="90">
        <v>1</v>
      </c>
      <c r="E100" s="89">
        <v>127</v>
      </c>
      <c r="F100" s="91">
        <f>++D100*E100</f>
        <v>127</v>
      </c>
      <c r="H100" s="137"/>
    </row>
    <row r="101" spans="2:9" outlineLevel="1" x14ac:dyDescent="0.2">
      <c r="B101" s="84" t="s">
        <v>21</v>
      </c>
      <c r="C101" s="82" t="s">
        <v>97</v>
      </c>
      <c r="D101" s="92">
        <v>5</v>
      </c>
      <c r="E101" s="87">
        <v>158</v>
      </c>
      <c r="F101" s="91">
        <f t="shared" ref="F101:F110" si="7">++D101*E101</f>
        <v>790</v>
      </c>
    </row>
    <row r="102" spans="2:9" outlineLevel="1" x14ac:dyDescent="0.2">
      <c r="B102" s="84" t="s">
        <v>21</v>
      </c>
      <c r="C102" s="82" t="s">
        <v>98</v>
      </c>
      <c r="D102" s="92">
        <v>10</v>
      </c>
      <c r="E102" s="87">
        <v>225</v>
      </c>
      <c r="F102" s="91">
        <f t="shared" si="7"/>
        <v>2250</v>
      </c>
    </row>
    <row r="103" spans="2:9" outlineLevel="1" x14ac:dyDescent="0.2">
      <c r="B103" s="84" t="s">
        <v>21</v>
      </c>
      <c r="C103" s="82" t="s">
        <v>99</v>
      </c>
      <c r="D103" s="92">
        <v>15</v>
      </c>
      <c r="E103" s="87">
        <v>310</v>
      </c>
      <c r="F103" s="91">
        <f t="shared" si="7"/>
        <v>4650</v>
      </c>
    </row>
    <row r="104" spans="2:9" outlineLevel="1" x14ac:dyDescent="0.2">
      <c r="B104" s="84" t="s">
        <v>21</v>
      </c>
      <c r="C104" s="82" t="s">
        <v>100</v>
      </c>
      <c r="D104" s="92">
        <v>1</v>
      </c>
      <c r="E104" s="87">
        <v>420</v>
      </c>
      <c r="F104" s="91">
        <f t="shared" si="7"/>
        <v>420</v>
      </c>
    </row>
    <row r="105" spans="2:9" outlineLevel="1" x14ac:dyDescent="0.2">
      <c r="B105" s="84" t="s">
        <v>21</v>
      </c>
      <c r="C105" s="82" t="s">
        <v>101</v>
      </c>
      <c r="D105" s="92">
        <v>10</v>
      </c>
      <c r="E105" s="87">
        <v>975</v>
      </c>
      <c r="F105" s="91">
        <f t="shared" si="7"/>
        <v>9750</v>
      </c>
    </row>
    <row r="106" spans="2:9" outlineLevel="1" x14ac:dyDescent="0.2">
      <c r="B106" s="84" t="s">
        <v>21</v>
      </c>
      <c r="C106" s="82" t="s">
        <v>102</v>
      </c>
      <c r="D106" s="92">
        <v>1</v>
      </c>
      <c r="E106" s="87">
        <v>1010</v>
      </c>
      <c r="F106" s="91">
        <f t="shared" si="7"/>
        <v>1010</v>
      </c>
    </row>
    <row r="107" spans="2:9" outlineLevel="1" x14ac:dyDescent="0.2">
      <c r="B107" s="84" t="s">
        <v>21</v>
      </c>
      <c r="C107" s="82" t="s">
        <v>103</v>
      </c>
      <c r="D107" s="92">
        <v>1</v>
      </c>
      <c r="E107" s="87">
        <v>980</v>
      </c>
      <c r="F107" s="91">
        <f t="shared" si="7"/>
        <v>980</v>
      </c>
    </row>
    <row r="108" spans="2:9" outlineLevel="1" x14ac:dyDescent="0.2">
      <c r="B108" s="84" t="s">
        <v>21</v>
      </c>
      <c r="C108" s="82" t="s">
        <v>104</v>
      </c>
      <c r="D108" s="92">
        <v>1</v>
      </c>
      <c r="E108" s="87">
        <v>1750</v>
      </c>
      <c r="F108" s="91">
        <f t="shared" si="7"/>
        <v>1750</v>
      </c>
    </row>
    <row r="109" spans="2:9" outlineLevel="1" x14ac:dyDescent="0.2">
      <c r="B109" s="84" t="s">
        <v>21</v>
      </c>
      <c r="C109" s="82" t="s">
        <v>105</v>
      </c>
      <c r="D109" s="92">
        <v>1</v>
      </c>
      <c r="E109" s="87">
        <v>2090</v>
      </c>
      <c r="F109" s="91">
        <f t="shared" si="7"/>
        <v>2090</v>
      </c>
    </row>
    <row r="110" spans="2:9" ht="13.5" outlineLevel="1" thickBot="1" x14ac:dyDescent="0.25">
      <c r="B110" s="85" t="s">
        <v>21</v>
      </c>
      <c r="C110" s="83" t="s">
        <v>106</v>
      </c>
      <c r="D110" s="96">
        <v>1</v>
      </c>
      <c r="E110" s="88">
        <v>3120</v>
      </c>
      <c r="F110" s="99">
        <f t="shared" si="7"/>
        <v>3120</v>
      </c>
      <c r="I110" s="74"/>
    </row>
    <row r="111" spans="2:9" ht="13.5" thickBot="1" x14ac:dyDescent="0.25">
      <c r="C111" s="76"/>
      <c r="D111" s="76"/>
      <c r="F111" s="98"/>
      <c r="H111" s="75"/>
      <c r="I111" s="74"/>
    </row>
    <row r="112" spans="2:9" ht="44.25" customHeight="1" thickBot="1" x14ac:dyDescent="0.25">
      <c r="B112" s="68" t="s">
        <v>107</v>
      </c>
      <c r="C112" s="310" t="s">
        <v>108</v>
      </c>
      <c r="D112" s="311"/>
      <c r="E112" s="311"/>
      <c r="F112" s="312"/>
      <c r="H112" s="86">
        <f>SUM(F114:F117)</f>
        <v>950</v>
      </c>
    </row>
    <row r="113" spans="2:9" ht="13.5" outlineLevel="1" thickBot="1" x14ac:dyDescent="0.25">
      <c r="B113" s="69"/>
      <c r="C113" s="70" t="s">
        <v>2</v>
      </c>
      <c r="D113" s="70" t="s">
        <v>3</v>
      </c>
      <c r="E113" s="70" t="s">
        <v>4</v>
      </c>
      <c r="F113" s="71" t="s">
        <v>5</v>
      </c>
      <c r="H113" s="136" t="s">
        <v>888</v>
      </c>
    </row>
    <row r="114" spans="2:9" outlineLevel="1" x14ac:dyDescent="0.2">
      <c r="B114" s="84" t="s">
        <v>21</v>
      </c>
      <c r="C114" s="82" t="s">
        <v>109</v>
      </c>
      <c r="D114" s="90">
        <v>1</v>
      </c>
      <c r="E114" s="89">
        <v>160</v>
      </c>
      <c r="F114" s="91">
        <f>++D114*E114</f>
        <v>160</v>
      </c>
      <c r="H114" s="137"/>
    </row>
    <row r="115" spans="2:9" outlineLevel="1" x14ac:dyDescent="0.2">
      <c r="B115" s="84" t="s">
        <v>21</v>
      </c>
      <c r="C115" s="82" t="s">
        <v>110</v>
      </c>
      <c r="D115" s="92">
        <v>1</v>
      </c>
      <c r="E115" s="87">
        <v>198</v>
      </c>
      <c r="F115" s="91">
        <f>++D115*E115</f>
        <v>198</v>
      </c>
    </row>
    <row r="116" spans="2:9" outlineLevel="1" x14ac:dyDescent="0.2">
      <c r="B116" s="84" t="s">
        <v>21</v>
      </c>
      <c r="C116" s="82" t="s">
        <v>111</v>
      </c>
      <c r="D116" s="92">
        <v>1</v>
      </c>
      <c r="E116" s="87">
        <v>251</v>
      </c>
      <c r="F116" s="91">
        <f>++D116*E116</f>
        <v>251</v>
      </c>
    </row>
    <row r="117" spans="2:9" ht="13.5" outlineLevel="1" thickBot="1" x14ac:dyDescent="0.25">
      <c r="B117" s="85" t="s">
        <v>21</v>
      </c>
      <c r="C117" s="83" t="s">
        <v>112</v>
      </c>
      <c r="D117" s="96">
        <v>1</v>
      </c>
      <c r="E117" s="88">
        <v>341</v>
      </c>
      <c r="F117" s="99">
        <f>++D117*E117</f>
        <v>341</v>
      </c>
      <c r="I117" s="74"/>
    </row>
    <row r="118" spans="2:9" ht="13.5" thickBot="1" x14ac:dyDescent="0.25">
      <c r="C118" s="76"/>
      <c r="D118" s="76"/>
      <c r="F118" s="98"/>
      <c r="H118" s="75"/>
      <c r="I118" s="74"/>
    </row>
    <row r="119" spans="2:9" ht="44.25" customHeight="1" thickBot="1" x14ac:dyDescent="0.25">
      <c r="B119" s="68" t="s">
        <v>113</v>
      </c>
      <c r="C119" s="310" t="s">
        <v>114</v>
      </c>
      <c r="D119" s="311"/>
      <c r="E119" s="311"/>
      <c r="F119" s="312"/>
      <c r="H119" s="86">
        <f>SUM(F121:F132)</f>
        <v>36507.599999999999</v>
      </c>
    </row>
    <row r="120" spans="2:9" ht="13.5" outlineLevel="1" thickBot="1" x14ac:dyDescent="0.25">
      <c r="B120" s="69"/>
      <c r="C120" s="70" t="s">
        <v>2</v>
      </c>
      <c r="D120" s="70" t="s">
        <v>3</v>
      </c>
      <c r="E120" s="70" t="s">
        <v>4</v>
      </c>
      <c r="F120" s="71" t="s">
        <v>5</v>
      </c>
      <c r="H120" s="136" t="s">
        <v>888</v>
      </c>
    </row>
    <row r="121" spans="2:9" outlineLevel="1" x14ac:dyDescent="0.2">
      <c r="B121" s="84" t="s">
        <v>21</v>
      </c>
      <c r="C121" s="82" t="s">
        <v>115</v>
      </c>
      <c r="D121" s="90">
        <v>1</v>
      </c>
      <c r="E121" s="89">
        <f>84*0.9</f>
        <v>75.600000000000009</v>
      </c>
      <c r="F121" s="91">
        <f>++D121*E121</f>
        <v>75.600000000000009</v>
      </c>
      <c r="H121" s="137"/>
    </row>
    <row r="122" spans="2:9" outlineLevel="1" x14ac:dyDescent="0.2">
      <c r="B122" s="84" t="s">
        <v>21</v>
      </c>
      <c r="C122" s="82" t="s">
        <v>116</v>
      </c>
      <c r="D122" s="92">
        <v>15</v>
      </c>
      <c r="E122" s="87">
        <f>92*0.9</f>
        <v>82.8</v>
      </c>
      <c r="F122" s="91">
        <f t="shared" ref="F122:F132" si="8">++D122*E122</f>
        <v>1242</v>
      </c>
    </row>
    <row r="123" spans="2:9" outlineLevel="1" x14ac:dyDescent="0.2">
      <c r="B123" s="84" t="s">
        <v>21</v>
      </c>
      <c r="C123" s="82" t="s">
        <v>117</v>
      </c>
      <c r="D123" s="92">
        <v>25</v>
      </c>
      <c r="E123" s="87">
        <f>141*0.9</f>
        <v>126.9</v>
      </c>
      <c r="F123" s="91">
        <f t="shared" si="8"/>
        <v>3172.5</v>
      </c>
    </row>
    <row r="124" spans="2:9" outlineLevel="1" x14ac:dyDescent="0.2">
      <c r="B124" s="84" t="s">
        <v>21</v>
      </c>
      <c r="C124" s="82" t="s">
        <v>118</v>
      </c>
      <c r="D124" s="92">
        <v>25</v>
      </c>
      <c r="E124" s="87">
        <f>222*0.9</f>
        <v>199.8</v>
      </c>
      <c r="F124" s="91">
        <f t="shared" si="8"/>
        <v>4995</v>
      </c>
    </row>
    <row r="125" spans="2:9" outlineLevel="1" x14ac:dyDescent="0.2">
      <c r="B125" s="84" t="s">
        <v>21</v>
      </c>
      <c r="C125" s="82" t="s">
        <v>119</v>
      </c>
      <c r="D125" s="92">
        <v>5</v>
      </c>
      <c r="E125" s="87">
        <f>500*0.9</f>
        <v>450</v>
      </c>
      <c r="F125" s="91">
        <f t="shared" si="8"/>
        <v>2250</v>
      </c>
    </row>
    <row r="126" spans="2:9" outlineLevel="1" x14ac:dyDescent="0.2">
      <c r="B126" s="84" t="s">
        <v>21</v>
      </c>
      <c r="C126" s="82" t="s">
        <v>120</v>
      </c>
      <c r="D126" s="92">
        <v>15</v>
      </c>
      <c r="E126" s="87">
        <f>700*0.9</f>
        <v>630</v>
      </c>
      <c r="F126" s="91">
        <f t="shared" si="8"/>
        <v>9450</v>
      </c>
    </row>
    <row r="127" spans="2:9" outlineLevel="1" x14ac:dyDescent="0.2">
      <c r="B127" s="84" t="s">
        <v>21</v>
      </c>
      <c r="C127" s="82" t="s">
        <v>121</v>
      </c>
      <c r="D127" s="92">
        <v>1</v>
      </c>
      <c r="E127" s="87">
        <f>725*0.9</f>
        <v>652.5</v>
      </c>
      <c r="F127" s="91">
        <f t="shared" si="8"/>
        <v>652.5</v>
      </c>
    </row>
    <row r="128" spans="2:9" outlineLevel="1" x14ac:dyDescent="0.2">
      <c r="B128" s="84" t="s">
        <v>21</v>
      </c>
      <c r="C128" s="82" t="s">
        <v>122</v>
      </c>
      <c r="D128" s="92">
        <v>2</v>
      </c>
      <c r="E128" s="87">
        <f>1050*0.9</f>
        <v>945</v>
      </c>
      <c r="F128" s="91">
        <f t="shared" si="8"/>
        <v>1890</v>
      </c>
    </row>
    <row r="129" spans="2:9" outlineLevel="1" x14ac:dyDescent="0.2">
      <c r="B129" s="84" t="s">
        <v>21</v>
      </c>
      <c r="C129" s="82" t="s">
        <v>123</v>
      </c>
      <c r="D129" s="92">
        <v>1</v>
      </c>
      <c r="E129" s="87">
        <f>2400*0.9</f>
        <v>2160</v>
      </c>
      <c r="F129" s="91">
        <f t="shared" si="8"/>
        <v>2160</v>
      </c>
    </row>
    <row r="130" spans="2:9" outlineLevel="1" x14ac:dyDescent="0.2">
      <c r="B130" s="84" t="s">
        <v>21</v>
      </c>
      <c r="C130" s="82" t="s">
        <v>124</v>
      </c>
      <c r="D130" s="92">
        <v>1</v>
      </c>
      <c r="E130" s="87">
        <f>1500*0.9</f>
        <v>1350</v>
      </c>
      <c r="F130" s="91">
        <f t="shared" si="8"/>
        <v>1350</v>
      </c>
    </row>
    <row r="131" spans="2:9" outlineLevel="1" x14ac:dyDescent="0.2">
      <c r="B131" s="84" t="s">
        <v>21</v>
      </c>
      <c r="C131" s="82" t="s">
        <v>125</v>
      </c>
      <c r="D131" s="92">
        <v>2</v>
      </c>
      <c r="E131" s="87">
        <f>2900*0.9</f>
        <v>2610</v>
      </c>
      <c r="F131" s="91">
        <f t="shared" si="8"/>
        <v>5220</v>
      </c>
    </row>
    <row r="132" spans="2:9" ht="13.5" outlineLevel="1" thickBot="1" x14ac:dyDescent="0.25">
      <c r="B132" s="85" t="s">
        <v>21</v>
      </c>
      <c r="C132" s="83" t="s">
        <v>126</v>
      </c>
      <c r="D132" s="96">
        <v>1</v>
      </c>
      <c r="E132" s="88">
        <f>4500*0.9</f>
        <v>4050</v>
      </c>
      <c r="F132" s="99">
        <f t="shared" si="8"/>
        <v>4050</v>
      </c>
      <c r="I132" s="74"/>
    </row>
    <row r="133" spans="2:9" ht="13.5" thickBot="1" x14ac:dyDescent="0.25">
      <c r="C133" s="76"/>
      <c r="D133" s="76"/>
      <c r="F133" s="98"/>
      <c r="H133" s="75"/>
      <c r="I133" s="74"/>
    </row>
    <row r="134" spans="2:9" ht="44.25" customHeight="1" thickBot="1" x14ac:dyDescent="0.25">
      <c r="B134" s="68" t="s">
        <v>127</v>
      </c>
      <c r="C134" s="310" t="s">
        <v>128</v>
      </c>
      <c r="D134" s="311"/>
      <c r="E134" s="311"/>
      <c r="F134" s="312"/>
      <c r="H134" s="86">
        <f>SUM(F136:F146)</f>
        <v>10700</v>
      </c>
    </row>
    <row r="135" spans="2:9" ht="13.5" outlineLevel="1" thickBot="1" x14ac:dyDescent="0.25">
      <c r="B135" s="69"/>
      <c r="C135" s="70" t="s">
        <v>2</v>
      </c>
      <c r="D135" s="70" t="s">
        <v>3</v>
      </c>
      <c r="E135" s="70" t="s">
        <v>4</v>
      </c>
      <c r="F135" s="71" t="s">
        <v>5</v>
      </c>
      <c r="H135" s="136" t="s">
        <v>888</v>
      </c>
    </row>
    <row r="136" spans="2:9" outlineLevel="1" x14ac:dyDescent="0.2">
      <c r="B136" s="84" t="s">
        <v>21</v>
      </c>
      <c r="C136" s="82" t="s">
        <v>129</v>
      </c>
      <c r="D136" s="90">
        <v>2</v>
      </c>
      <c r="E136" s="89">
        <v>130</v>
      </c>
      <c r="F136" s="91">
        <f>++D136*E136</f>
        <v>260</v>
      </c>
      <c r="H136" s="137"/>
    </row>
    <row r="137" spans="2:9" outlineLevel="1" x14ac:dyDescent="0.2">
      <c r="B137" s="84" t="s">
        <v>21</v>
      </c>
      <c r="C137" s="82" t="s">
        <v>130</v>
      </c>
      <c r="D137" s="92">
        <v>10</v>
      </c>
      <c r="E137" s="87">
        <v>125</v>
      </c>
      <c r="F137" s="91">
        <f t="shared" ref="F137:F146" si="9">++D137*E137</f>
        <v>1250</v>
      </c>
    </row>
    <row r="138" spans="2:9" outlineLevel="1" x14ac:dyDescent="0.2">
      <c r="B138" s="84" t="s">
        <v>21</v>
      </c>
      <c r="C138" s="82" t="s">
        <v>131</v>
      </c>
      <c r="D138" s="92">
        <v>10</v>
      </c>
      <c r="E138" s="87">
        <v>175</v>
      </c>
      <c r="F138" s="91">
        <f t="shared" si="9"/>
        <v>1750</v>
      </c>
    </row>
    <row r="139" spans="2:9" outlineLevel="1" x14ac:dyDescent="0.2">
      <c r="B139" s="84" t="s">
        <v>21</v>
      </c>
      <c r="C139" s="82" t="s">
        <v>132</v>
      </c>
      <c r="D139" s="92">
        <v>10</v>
      </c>
      <c r="E139" s="87">
        <v>235</v>
      </c>
      <c r="F139" s="91">
        <f t="shared" si="9"/>
        <v>2350</v>
      </c>
    </row>
    <row r="140" spans="2:9" outlineLevel="1" x14ac:dyDescent="0.2">
      <c r="B140" s="84" t="s">
        <v>21</v>
      </c>
      <c r="C140" s="82" t="s">
        <v>133</v>
      </c>
      <c r="D140" s="92">
        <v>1</v>
      </c>
      <c r="E140" s="87">
        <v>405</v>
      </c>
      <c r="F140" s="91">
        <f t="shared" si="9"/>
        <v>405</v>
      </c>
    </row>
    <row r="141" spans="2:9" outlineLevel="1" x14ac:dyDescent="0.2">
      <c r="B141" s="84" t="s">
        <v>21</v>
      </c>
      <c r="C141" s="82" t="s">
        <v>134</v>
      </c>
      <c r="D141" s="92">
        <v>2</v>
      </c>
      <c r="E141" s="87">
        <v>535</v>
      </c>
      <c r="F141" s="91">
        <f t="shared" si="9"/>
        <v>1070</v>
      </c>
    </row>
    <row r="142" spans="2:9" outlineLevel="1" x14ac:dyDescent="0.2">
      <c r="B142" s="84" t="s">
        <v>21</v>
      </c>
      <c r="C142" s="82" t="s">
        <v>135</v>
      </c>
      <c r="D142" s="92">
        <v>1</v>
      </c>
      <c r="E142" s="87">
        <v>575</v>
      </c>
      <c r="F142" s="91">
        <f t="shared" si="9"/>
        <v>575</v>
      </c>
    </row>
    <row r="143" spans="2:9" outlineLevel="1" x14ac:dyDescent="0.2">
      <c r="B143" s="84" t="s">
        <v>21</v>
      </c>
      <c r="C143" s="82" t="s">
        <v>136</v>
      </c>
      <c r="D143" s="92">
        <v>1</v>
      </c>
      <c r="E143" s="87">
        <v>525</v>
      </c>
      <c r="F143" s="91">
        <f t="shared" si="9"/>
        <v>525</v>
      </c>
    </row>
    <row r="144" spans="2:9" outlineLevel="1" x14ac:dyDescent="0.2">
      <c r="B144" s="84" t="s">
        <v>21</v>
      </c>
      <c r="C144" s="82" t="s">
        <v>137</v>
      </c>
      <c r="D144" s="92">
        <v>1</v>
      </c>
      <c r="E144" s="87">
        <v>700</v>
      </c>
      <c r="F144" s="91">
        <f t="shared" si="9"/>
        <v>700</v>
      </c>
    </row>
    <row r="145" spans="2:9" outlineLevel="1" x14ac:dyDescent="0.2">
      <c r="B145" s="84" t="s">
        <v>21</v>
      </c>
      <c r="C145" s="82" t="s">
        <v>138</v>
      </c>
      <c r="D145" s="92">
        <v>1</v>
      </c>
      <c r="E145" s="87">
        <v>790</v>
      </c>
      <c r="F145" s="91">
        <f t="shared" si="9"/>
        <v>790</v>
      </c>
    </row>
    <row r="146" spans="2:9" ht="13.5" outlineLevel="1" thickBot="1" x14ac:dyDescent="0.25">
      <c r="B146" s="85" t="s">
        <v>21</v>
      </c>
      <c r="C146" s="83" t="s">
        <v>139</v>
      </c>
      <c r="D146" s="96">
        <v>1</v>
      </c>
      <c r="E146" s="88">
        <v>1025</v>
      </c>
      <c r="F146" s="99">
        <f t="shared" si="9"/>
        <v>1025</v>
      </c>
      <c r="I146" s="74"/>
    </row>
    <row r="147" spans="2:9" ht="13.5" thickBot="1" x14ac:dyDescent="0.25">
      <c r="C147" s="76"/>
      <c r="D147" s="76"/>
      <c r="F147" s="98"/>
      <c r="H147" s="75"/>
      <c r="I147" s="74"/>
    </row>
    <row r="148" spans="2:9" ht="44.25" customHeight="1" thickBot="1" x14ac:dyDescent="0.25">
      <c r="B148" s="68" t="s">
        <v>140</v>
      </c>
      <c r="C148" s="310" t="s">
        <v>141</v>
      </c>
      <c r="D148" s="311"/>
      <c r="E148" s="311"/>
      <c r="F148" s="312"/>
      <c r="H148" s="86">
        <f>SUM(F150:F158)</f>
        <v>2571</v>
      </c>
    </row>
    <row r="149" spans="2:9" ht="13.5" outlineLevel="1" thickBot="1" x14ac:dyDescent="0.25">
      <c r="B149" s="69"/>
      <c r="C149" s="70" t="s">
        <v>2</v>
      </c>
      <c r="D149" s="70" t="s">
        <v>3</v>
      </c>
      <c r="E149" s="70" t="s">
        <v>4</v>
      </c>
      <c r="F149" s="71" t="s">
        <v>5</v>
      </c>
      <c r="H149" s="136" t="s">
        <v>888</v>
      </c>
    </row>
    <row r="150" spans="2:9" outlineLevel="1" x14ac:dyDescent="0.2">
      <c r="B150" s="84" t="s">
        <v>21</v>
      </c>
      <c r="C150" s="82" t="s">
        <v>142</v>
      </c>
      <c r="D150" s="90">
        <v>1</v>
      </c>
      <c r="E150" s="89">
        <v>43</v>
      </c>
      <c r="F150" s="91">
        <f>++D150*E150</f>
        <v>43</v>
      </c>
      <c r="H150" s="137"/>
    </row>
    <row r="151" spans="2:9" outlineLevel="1" x14ac:dyDescent="0.2">
      <c r="B151" s="84" t="s">
        <v>21</v>
      </c>
      <c r="C151" s="82" t="s">
        <v>143</v>
      </c>
      <c r="D151" s="92">
        <v>3</v>
      </c>
      <c r="E151" s="87">
        <v>50</v>
      </c>
      <c r="F151" s="91">
        <f t="shared" ref="F151:F158" si="10">++D151*E151</f>
        <v>150</v>
      </c>
    </row>
    <row r="152" spans="2:9" outlineLevel="1" x14ac:dyDescent="0.2">
      <c r="B152" s="84" t="s">
        <v>21</v>
      </c>
      <c r="C152" s="82" t="s">
        <v>144</v>
      </c>
      <c r="D152" s="92">
        <v>3</v>
      </c>
      <c r="E152" s="87">
        <v>79</v>
      </c>
      <c r="F152" s="91">
        <f t="shared" si="10"/>
        <v>237</v>
      </c>
    </row>
    <row r="153" spans="2:9" outlineLevel="1" x14ac:dyDescent="0.2">
      <c r="B153" s="84" t="s">
        <v>21</v>
      </c>
      <c r="C153" s="82" t="s">
        <v>145</v>
      </c>
      <c r="D153" s="92">
        <v>3</v>
      </c>
      <c r="E153" s="87">
        <v>114</v>
      </c>
      <c r="F153" s="91">
        <f t="shared" si="10"/>
        <v>342</v>
      </c>
    </row>
    <row r="154" spans="2:9" outlineLevel="1" x14ac:dyDescent="0.2">
      <c r="B154" s="84" t="s">
        <v>21</v>
      </c>
      <c r="C154" s="82" t="s">
        <v>146</v>
      </c>
      <c r="D154" s="92">
        <v>1</v>
      </c>
      <c r="E154" s="87">
        <v>200</v>
      </c>
      <c r="F154" s="91">
        <f t="shared" si="10"/>
        <v>200</v>
      </c>
    </row>
    <row r="155" spans="2:9" outlineLevel="1" x14ac:dyDescent="0.2">
      <c r="B155" s="84" t="s">
        <v>21</v>
      </c>
      <c r="C155" s="82" t="s">
        <v>147</v>
      </c>
      <c r="D155" s="92">
        <v>1</v>
      </c>
      <c r="E155" s="87">
        <v>225</v>
      </c>
      <c r="F155" s="91">
        <f t="shared" si="10"/>
        <v>225</v>
      </c>
    </row>
    <row r="156" spans="2:9" outlineLevel="1" x14ac:dyDescent="0.2">
      <c r="B156" s="84" t="s">
        <v>21</v>
      </c>
      <c r="C156" s="82" t="s">
        <v>148</v>
      </c>
      <c r="D156" s="92">
        <v>1</v>
      </c>
      <c r="E156" s="87">
        <v>275</v>
      </c>
      <c r="F156" s="91">
        <f t="shared" si="10"/>
        <v>275</v>
      </c>
    </row>
    <row r="157" spans="2:9" outlineLevel="1" x14ac:dyDescent="0.2">
      <c r="B157" s="84" t="s">
        <v>21</v>
      </c>
      <c r="C157" s="82" t="s">
        <v>149</v>
      </c>
      <c r="D157" s="92">
        <v>1</v>
      </c>
      <c r="E157" s="87">
        <v>490</v>
      </c>
      <c r="F157" s="91">
        <f t="shared" si="10"/>
        <v>490</v>
      </c>
    </row>
    <row r="158" spans="2:9" ht="13.5" outlineLevel="1" thickBot="1" x14ac:dyDescent="0.25">
      <c r="B158" s="85" t="s">
        <v>21</v>
      </c>
      <c r="C158" s="83" t="s">
        <v>150</v>
      </c>
      <c r="D158" s="96">
        <v>1</v>
      </c>
      <c r="E158" s="88">
        <v>609</v>
      </c>
      <c r="F158" s="99">
        <f t="shared" si="10"/>
        <v>609</v>
      </c>
      <c r="I158" s="74"/>
    </row>
    <row r="159" spans="2:9" ht="13.5" thickBot="1" x14ac:dyDescent="0.25">
      <c r="C159" s="76"/>
      <c r="D159" s="76"/>
      <c r="F159" s="98"/>
      <c r="H159" s="75"/>
      <c r="I159" s="74"/>
    </row>
    <row r="160" spans="2:9" ht="44.25" customHeight="1" thickBot="1" x14ac:dyDescent="0.25">
      <c r="B160" s="68" t="s">
        <v>151</v>
      </c>
      <c r="C160" s="310" t="s">
        <v>152</v>
      </c>
      <c r="D160" s="311"/>
      <c r="E160" s="311"/>
      <c r="F160" s="312"/>
      <c r="H160" s="86">
        <f>SUM(F162:F170)</f>
        <v>3214</v>
      </c>
    </row>
    <row r="161" spans="2:9" ht="13.5" outlineLevel="1" thickBot="1" x14ac:dyDescent="0.25">
      <c r="B161" s="69"/>
      <c r="C161" s="70" t="s">
        <v>2</v>
      </c>
      <c r="D161" s="70" t="s">
        <v>3</v>
      </c>
      <c r="E161" s="70" t="s">
        <v>4</v>
      </c>
      <c r="F161" s="71" t="s">
        <v>5</v>
      </c>
      <c r="H161" s="136" t="s">
        <v>888</v>
      </c>
    </row>
    <row r="162" spans="2:9" outlineLevel="1" x14ac:dyDescent="0.2">
      <c r="B162" s="84" t="s">
        <v>21</v>
      </c>
      <c r="C162" s="82" t="s">
        <v>153</v>
      </c>
      <c r="D162" s="90">
        <v>1</v>
      </c>
      <c r="E162" s="89">
        <v>57</v>
      </c>
      <c r="F162" s="91">
        <f>++D162*E162</f>
        <v>57</v>
      </c>
      <c r="H162" s="137"/>
    </row>
    <row r="163" spans="2:9" outlineLevel="1" x14ac:dyDescent="0.2">
      <c r="B163" s="84" t="s">
        <v>21</v>
      </c>
      <c r="C163" s="82" t="s">
        <v>154</v>
      </c>
      <c r="D163" s="92">
        <v>3</v>
      </c>
      <c r="E163" s="89">
        <v>67</v>
      </c>
      <c r="F163" s="91">
        <f t="shared" ref="F163:F170" si="11">++D163*E163</f>
        <v>201</v>
      </c>
    </row>
    <row r="164" spans="2:9" outlineLevel="1" x14ac:dyDescent="0.2">
      <c r="B164" s="84" t="s">
        <v>21</v>
      </c>
      <c r="C164" s="82" t="s">
        <v>155</v>
      </c>
      <c r="D164" s="92">
        <v>3</v>
      </c>
      <c r="E164" s="89">
        <v>110</v>
      </c>
      <c r="F164" s="91">
        <f t="shared" si="11"/>
        <v>330</v>
      </c>
    </row>
    <row r="165" spans="2:9" outlineLevel="1" x14ac:dyDescent="0.2">
      <c r="B165" s="84" t="s">
        <v>21</v>
      </c>
      <c r="C165" s="82" t="s">
        <v>156</v>
      </c>
      <c r="D165" s="92">
        <v>3</v>
      </c>
      <c r="E165" s="89">
        <v>135</v>
      </c>
      <c r="F165" s="91">
        <f t="shared" si="11"/>
        <v>405</v>
      </c>
    </row>
    <row r="166" spans="2:9" outlineLevel="1" x14ac:dyDescent="0.2">
      <c r="B166" s="84" t="s">
        <v>21</v>
      </c>
      <c r="C166" s="82" t="s">
        <v>157</v>
      </c>
      <c r="D166" s="92">
        <v>1</v>
      </c>
      <c r="E166" s="89">
        <v>230</v>
      </c>
      <c r="F166" s="91">
        <f t="shared" si="11"/>
        <v>230</v>
      </c>
    </row>
    <row r="167" spans="2:9" outlineLevel="1" x14ac:dyDescent="0.2">
      <c r="B167" s="84" t="s">
        <v>21</v>
      </c>
      <c r="C167" s="82" t="s">
        <v>158</v>
      </c>
      <c r="D167" s="92">
        <v>1</v>
      </c>
      <c r="E167" s="89">
        <v>266</v>
      </c>
      <c r="F167" s="91">
        <f t="shared" si="11"/>
        <v>266</v>
      </c>
    </row>
    <row r="168" spans="2:9" outlineLevel="1" x14ac:dyDescent="0.2">
      <c r="B168" s="84" t="s">
        <v>21</v>
      </c>
      <c r="C168" s="82" t="s">
        <v>159</v>
      </c>
      <c r="D168" s="92">
        <v>1</v>
      </c>
      <c r="E168" s="89">
        <v>360</v>
      </c>
      <c r="F168" s="91">
        <f t="shared" si="11"/>
        <v>360</v>
      </c>
    </row>
    <row r="169" spans="2:9" outlineLevel="1" x14ac:dyDescent="0.2">
      <c r="B169" s="84" t="s">
        <v>21</v>
      </c>
      <c r="C169" s="82" t="s">
        <v>160</v>
      </c>
      <c r="D169" s="92">
        <v>1</v>
      </c>
      <c r="E169" s="89">
        <v>555</v>
      </c>
      <c r="F169" s="91">
        <f t="shared" si="11"/>
        <v>555</v>
      </c>
    </row>
    <row r="170" spans="2:9" ht="13.5" outlineLevel="1" thickBot="1" x14ac:dyDescent="0.25">
      <c r="B170" s="85" t="s">
        <v>21</v>
      </c>
      <c r="C170" s="83" t="s">
        <v>161</v>
      </c>
      <c r="D170" s="96">
        <v>1</v>
      </c>
      <c r="E170" s="100">
        <v>810</v>
      </c>
      <c r="F170" s="99">
        <f t="shared" si="11"/>
        <v>810</v>
      </c>
      <c r="I170" s="74"/>
    </row>
    <row r="171" spans="2:9" ht="13.5" thickBot="1" x14ac:dyDescent="0.25">
      <c r="C171" s="76"/>
      <c r="D171" s="76"/>
      <c r="F171" s="98"/>
      <c r="H171" s="75"/>
      <c r="I171" s="74"/>
    </row>
    <row r="172" spans="2:9" ht="44.25" customHeight="1" thickBot="1" x14ac:dyDescent="0.25">
      <c r="B172" s="68" t="s">
        <v>162</v>
      </c>
      <c r="C172" s="310" t="s">
        <v>163</v>
      </c>
      <c r="D172" s="311"/>
      <c r="E172" s="311"/>
      <c r="F172" s="312"/>
      <c r="H172" s="86">
        <f>SUM(F174:F184)</f>
        <v>6331</v>
      </c>
    </row>
    <row r="173" spans="2:9" ht="13.5" outlineLevel="1" thickBot="1" x14ac:dyDescent="0.25">
      <c r="B173" s="69"/>
      <c r="C173" s="70" t="s">
        <v>2</v>
      </c>
      <c r="D173" s="70" t="s">
        <v>3</v>
      </c>
      <c r="E173" s="70" t="s">
        <v>4</v>
      </c>
      <c r="F173" s="71" t="s">
        <v>5</v>
      </c>
      <c r="H173" s="136" t="s">
        <v>888</v>
      </c>
    </row>
    <row r="174" spans="2:9" outlineLevel="1" x14ac:dyDescent="0.2">
      <c r="B174" s="84" t="s">
        <v>21</v>
      </c>
      <c r="C174" s="82" t="s">
        <v>164</v>
      </c>
      <c r="D174" s="90">
        <v>1</v>
      </c>
      <c r="E174" s="89">
        <v>135</v>
      </c>
      <c r="F174" s="91">
        <f>++D174*E174</f>
        <v>135</v>
      </c>
      <c r="H174" s="137"/>
    </row>
    <row r="175" spans="2:9" outlineLevel="1" x14ac:dyDescent="0.2">
      <c r="B175" s="84" t="s">
        <v>21</v>
      </c>
      <c r="C175" s="82" t="s">
        <v>165</v>
      </c>
      <c r="D175" s="92">
        <v>1</v>
      </c>
      <c r="E175" s="87">
        <v>141</v>
      </c>
      <c r="F175" s="91">
        <f t="shared" ref="F175:F184" si="12">++D175*E175</f>
        <v>141</v>
      </c>
    </row>
    <row r="176" spans="2:9" outlineLevel="1" x14ac:dyDescent="0.2">
      <c r="B176" s="84" t="s">
        <v>21</v>
      </c>
      <c r="C176" s="82" t="s">
        <v>166</v>
      </c>
      <c r="D176" s="92">
        <v>3</v>
      </c>
      <c r="E176" s="87">
        <v>190</v>
      </c>
      <c r="F176" s="91">
        <f t="shared" si="12"/>
        <v>570</v>
      </c>
    </row>
    <row r="177" spans="2:9" outlineLevel="1" x14ac:dyDescent="0.2">
      <c r="B177" s="84" t="s">
        <v>21</v>
      </c>
      <c r="C177" s="82" t="s">
        <v>167</v>
      </c>
      <c r="D177" s="92">
        <v>3</v>
      </c>
      <c r="E177" s="87">
        <v>245</v>
      </c>
      <c r="F177" s="91">
        <f t="shared" si="12"/>
        <v>735</v>
      </c>
    </row>
    <row r="178" spans="2:9" outlineLevel="1" x14ac:dyDescent="0.2">
      <c r="B178" s="84" t="s">
        <v>21</v>
      </c>
      <c r="C178" s="82" t="s">
        <v>168</v>
      </c>
      <c r="D178" s="92">
        <v>1</v>
      </c>
      <c r="E178" s="87">
        <v>365</v>
      </c>
      <c r="F178" s="91">
        <f t="shared" si="12"/>
        <v>365</v>
      </c>
    </row>
    <row r="179" spans="2:9" outlineLevel="1" x14ac:dyDescent="0.2">
      <c r="B179" s="84" t="s">
        <v>21</v>
      </c>
      <c r="C179" s="82" t="s">
        <v>169</v>
      </c>
      <c r="D179" s="92">
        <v>1</v>
      </c>
      <c r="E179" s="87">
        <v>480</v>
      </c>
      <c r="F179" s="91">
        <f t="shared" si="12"/>
        <v>480</v>
      </c>
    </row>
    <row r="180" spans="2:9" outlineLevel="1" x14ac:dyDescent="0.2">
      <c r="B180" s="84" t="s">
        <v>21</v>
      </c>
      <c r="C180" s="82" t="s">
        <v>170</v>
      </c>
      <c r="D180" s="92">
        <v>1</v>
      </c>
      <c r="E180" s="87">
        <v>510</v>
      </c>
      <c r="F180" s="91">
        <f t="shared" si="12"/>
        <v>510</v>
      </c>
    </row>
    <row r="181" spans="2:9" outlineLevel="1" x14ac:dyDescent="0.2">
      <c r="B181" s="84" t="s">
        <v>21</v>
      </c>
      <c r="C181" s="82" t="s">
        <v>171</v>
      </c>
      <c r="D181" s="92">
        <v>1</v>
      </c>
      <c r="E181" s="87">
        <v>585</v>
      </c>
      <c r="F181" s="91">
        <f t="shared" si="12"/>
        <v>585</v>
      </c>
    </row>
    <row r="182" spans="2:9" outlineLevel="1" x14ac:dyDescent="0.2">
      <c r="B182" s="84" t="s">
        <v>21</v>
      </c>
      <c r="C182" s="82" t="s">
        <v>172</v>
      </c>
      <c r="D182" s="92">
        <v>1</v>
      </c>
      <c r="E182" s="87">
        <v>770</v>
      </c>
      <c r="F182" s="91">
        <f t="shared" si="12"/>
        <v>770</v>
      </c>
    </row>
    <row r="183" spans="2:9" outlineLevel="1" x14ac:dyDescent="0.2">
      <c r="B183" s="84" t="s">
        <v>21</v>
      </c>
      <c r="C183" s="82" t="s">
        <v>173</v>
      </c>
      <c r="D183" s="92">
        <v>1</v>
      </c>
      <c r="E183" s="87">
        <v>840</v>
      </c>
      <c r="F183" s="91">
        <f t="shared" si="12"/>
        <v>840</v>
      </c>
    </row>
    <row r="184" spans="2:9" ht="13.5" outlineLevel="1" thickBot="1" x14ac:dyDescent="0.25">
      <c r="B184" s="85" t="s">
        <v>21</v>
      </c>
      <c r="C184" s="83" t="s">
        <v>174</v>
      </c>
      <c r="D184" s="96">
        <v>1</v>
      </c>
      <c r="E184" s="88">
        <v>1200</v>
      </c>
      <c r="F184" s="99">
        <f t="shared" si="12"/>
        <v>1200</v>
      </c>
      <c r="I184" s="74"/>
    </row>
    <row r="185" spans="2:9" ht="13.5" thickBot="1" x14ac:dyDescent="0.25">
      <c r="C185" s="76"/>
      <c r="D185" s="76"/>
      <c r="F185" s="98"/>
      <c r="H185" s="75"/>
      <c r="I185" s="74"/>
    </row>
    <row r="186" spans="2:9" ht="44.25" customHeight="1" thickBot="1" x14ac:dyDescent="0.25">
      <c r="B186" s="68" t="s">
        <v>175</v>
      </c>
      <c r="C186" s="310" t="s">
        <v>176</v>
      </c>
      <c r="D186" s="311"/>
      <c r="E186" s="311"/>
      <c r="F186" s="312"/>
      <c r="H186" s="86">
        <f>SUM(F188:F197)</f>
        <v>6766</v>
      </c>
    </row>
    <row r="187" spans="2:9" ht="13.5" outlineLevel="1" thickBot="1" x14ac:dyDescent="0.25">
      <c r="B187" s="69"/>
      <c r="C187" s="70" t="s">
        <v>2</v>
      </c>
      <c r="D187" s="70" t="s">
        <v>3</v>
      </c>
      <c r="E187" s="70" t="s">
        <v>4</v>
      </c>
      <c r="F187" s="71" t="s">
        <v>5</v>
      </c>
      <c r="H187" s="136" t="s">
        <v>888</v>
      </c>
    </row>
    <row r="188" spans="2:9" outlineLevel="1" x14ac:dyDescent="0.2">
      <c r="B188" s="84" t="s">
        <v>21</v>
      </c>
      <c r="C188" s="82" t="s">
        <v>177</v>
      </c>
      <c r="D188" s="90">
        <v>1</v>
      </c>
      <c r="E188" s="89">
        <v>40</v>
      </c>
      <c r="F188" s="91">
        <f>++D188*E188</f>
        <v>40</v>
      </c>
      <c r="H188" s="137"/>
    </row>
    <row r="189" spans="2:9" outlineLevel="1" x14ac:dyDescent="0.2">
      <c r="B189" s="84" t="s">
        <v>21</v>
      </c>
      <c r="C189" s="82" t="s">
        <v>178</v>
      </c>
      <c r="D189" s="92">
        <v>3</v>
      </c>
      <c r="E189" s="87">
        <v>47</v>
      </c>
      <c r="F189" s="91">
        <f t="shared" ref="F189:F197" si="13">++D189*E189</f>
        <v>141</v>
      </c>
    </row>
    <row r="190" spans="2:9" outlineLevel="1" x14ac:dyDescent="0.2">
      <c r="B190" s="84" t="s">
        <v>21</v>
      </c>
      <c r="C190" s="82" t="s">
        <v>179</v>
      </c>
      <c r="D190" s="92">
        <v>13</v>
      </c>
      <c r="E190" s="87">
        <v>85</v>
      </c>
      <c r="F190" s="91">
        <f t="shared" si="13"/>
        <v>1105</v>
      </c>
    </row>
    <row r="191" spans="2:9" outlineLevel="1" x14ac:dyDescent="0.2">
      <c r="B191" s="84" t="s">
        <v>21</v>
      </c>
      <c r="C191" s="82" t="s">
        <v>180</v>
      </c>
      <c r="D191" s="92">
        <v>5</v>
      </c>
      <c r="E191" s="87">
        <v>120</v>
      </c>
      <c r="F191" s="91">
        <f t="shared" si="13"/>
        <v>600</v>
      </c>
    </row>
    <row r="192" spans="2:9" outlineLevel="1" x14ac:dyDescent="0.2">
      <c r="B192" s="84" t="s">
        <v>21</v>
      </c>
      <c r="C192" s="82" t="s">
        <v>181</v>
      </c>
      <c r="D192" s="92">
        <v>3</v>
      </c>
      <c r="E192" s="87">
        <v>220</v>
      </c>
      <c r="F192" s="91">
        <f t="shared" si="13"/>
        <v>660</v>
      </c>
    </row>
    <row r="193" spans="2:9" outlineLevel="1" x14ac:dyDescent="0.2">
      <c r="B193" s="84" t="s">
        <v>21</v>
      </c>
      <c r="C193" s="82" t="s">
        <v>182</v>
      </c>
      <c r="D193" s="92">
        <v>5</v>
      </c>
      <c r="E193" s="87">
        <v>300</v>
      </c>
      <c r="F193" s="91">
        <f t="shared" si="13"/>
        <v>1500</v>
      </c>
    </row>
    <row r="194" spans="2:9" outlineLevel="1" x14ac:dyDescent="0.2">
      <c r="B194" s="84" t="s">
        <v>21</v>
      </c>
      <c r="C194" s="82" t="s">
        <v>183</v>
      </c>
      <c r="D194" s="92">
        <v>1</v>
      </c>
      <c r="E194" s="87">
        <v>360</v>
      </c>
      <c r="F194" s="91">
        <f t="shared" si="13"/>
        <v>360</v>
      </c>
    </row>
    <row r="195" spans="2:9" outlineLevel="1" x14ac:dyDescent="0.2">
      <c r="B195" s="84" t="s">
        <v>21</v>
      </c>
      <c r="C195" s="82" t="s">
        <v>184</v>
      </c>
      <c r="D195" s="92">
        <v>1</v>
      </c>
      <c r="E195" s="87">
        <v>460</v>
      </c>
      <c r="F195" s="91">
        <f t="shared" si="13"/>
        <v>460</v>
      </c>
    </row>
    <row r="196" spans="2:9" outlineLevel="1" x14ac:dyDescent="0.2">
      <c r="B196" s="84" t="s">
        <v>21</v>
      </c>
      <c r="C196" s="82" t="s">
        <v>185</v>
      </c>
      <c r="D196" s="92">
        <v>1</v>
      </c>
      <c r="E196" s="87">
        <v>800</v>
      </c>
      <c r="F196" s="91">
        <f t="shared" si="13"/>
        <v>800</v>
      </c>
    </row>
    <row r="197" spans="2:9" ht="13.5" outlineLevel="1" thickBot="1" x14ac:dyDescent="0.25">
      <c r="B197" s="85" t="s">
        <v>21</v>
      </c>
      <c r="C197" s="83" t="s">
        <v>186</v>
      </c>
      <c r="D197" s="96">
        <v>1</v>
      </c>
      <c r="E197" s="88">
        <v>1100</v>
      </c>
      <c r="F197" s="99">
        <f t="shared" si="13"/>
        <v>1100</v>
      </c>
      <c r="I197" s="74"/>
    </row>
    <row r="198" spans="2:9" ht="13.5" thickBot="1" x14ac:dyDescent="0.25">
      <c r="C198" s="76"/>
      <c r="D198" s="76"/>
      <c r="F198" s="98"/>
      <c r="H198" s="75"/>
      <c r="I198" s="74"/>
    </row>
    <row r="199" spans="2:9" ht="44.25" customHeight="1" thickBot="1" x14ac:dyDescent="0.25">
      <c r="B199" s="68" t="s">
        <v>187</v>
      </c>
      <c r="C199" s="310" t="s">
        <v>188</v>
      </c>
      <c r="D199" s="311"/>
      <c r="E199" s="311"/>
      <c r="F199" s="312"/>
      <c r="H199" s="86">
        <f>SUM(F201:F213)</f>
        <v>3924</v>
      </c>
    </row>
    <row r="200" spans="2:9" ht="13.5" outlineLevel="1" thickBot="1" x14ac:dyDescent="0.25">
      <c r="B200" s="69"/>
      <c r="C200" s="70" t="s">
        <v>2</v>
      </c>
      <c r="D200" s="70" t="s">
        <v>3</v>
      </c>
      <c r="E200" s="70" t="s">
        <v>4</v>
      </c>
      <c r="F200" s="71" t="s">
        <v>5</v>
      </c>
      <c r="H200" s="136" t="s">
        <v>888</v>
      </c>
    </row>
    <row r="201" spans="2:9" outlineLevel="1" x14ac:dyDescent="0.2">
      <c r="B201" s="84" t="s">
        <v>21</v>
      </c>
      <c r="C201" s="82" t="s">
        <v>189</v>
      </c>
      <c r="D201" s="90">
        <v>13</v>
      </c>
      <c r="E201" s="89">
        <v>18</v>
      </c>
      <c r="F201" s="91">
        <f>++D201*E201</f>
        <v>234</v>
      </c>
      <c r="H201" s="137"/>
    </row>
    <row r="202" spans="2:9" outlineLevel="1" x14ac:dyDescent="0.2">
      <c r="B202" s="84" t="s">
        <v>21</v>
      </c>
      <c r="C202" s="82" t="s">
        <v>190</v>
      </c>
      <c r="D202" s="92">
        <v>10</v>
      </c>
      <c r="E202" s="89">
        <v>23</v>
      </c>
      <c r="F202" s="91">
        <f t="shared" ref="F202:F213" si="14">++D202*E202</f>
        <v>230</v>
      </c>
    </row>
    <row r="203" spans="2:9" outlineLevel="1" x14ac:dyDescent="0.2">
      <c r="B203" s="84" t="s">
        <v>21</v>
      </c>
      <c r="C203" s="82" t="s">
        <v>191</v>
      </c>
      <c r="D203" s="92">
        <v>5</v>
      </c>
      <c r="E203" s="89">
        <v>32</v>
      </c>
      <c r="F203" s="91">
        <f t="shared" si="14"/>
        <v>160</v>
      </c>
    </row>
    <row r="204" spans="2:9" outlineLevel="1" x14ac:dyDescent="0.2">
      <c r="B204" s="84" t="s">
        <v>21</v>
      </c>
      <c r="C204" s="82" t="s">
        <v>192</v>
      </c>
      <c r="D204" s="92">
        <v>5</v>
      </c>
      <c r="E204" s="89">
        <v>35</v>
      </c>
      <c r="F204" s="91">
        <f t="shared" si="14"/>
        <v>175</v>
      </c>
    </row>
    <row r="205" spans="2:9" outlineLevel="1" x14ac:dyDescent="0.2">
      <c r="B205" s="84" t="s">
        <v>21</v>
      </c>
      <c r="C205" s="82" t="s">
        <v>193</v>
      </c>
      <c r="D205" s="92">
        <v>3</v>
      </c>
      <c r="E205" s="89">
        <v>60</v>
      </c>
      <c r="F205" s="91">
        <f t="shared" si="14"/>
        <v>180</v>
      </c>
    </row>
    <row r="206" spans="2:9" outlineLevel="1" x14ac:dyDescent="0.2">
      <c r="B206" s="84" t="s">
        <v>21</v>
      </c>
      <c r="C206" s="82" t="s">
        <v>194</v>
      </c>
      <c r="D206" s="92">
        <v>4</v>
      </c>
      <c r="E206" s="89">
        <v>90</v>
      </c>
      <c r="F206" s="91">
        <f t="shared" si="14"/>
        <v>360</v>
      </c>
    </row>
    <row r="207" spans="2:9" outlineLevel="1" x14ac:dyDescent="0.2">
      <c r="B207" s="84" t="s">
        <v>21</v>
      </c>
      <c r="C207" s="82" t="s">
        <v>195</v>
      </c>
      <c r="D207" s="92">
        <v>1</v>
      </c>
      <c r="E207" s="89">
        <v>115</v>
      </c>
      <c r="F207" s="91">
        <f t="shared" si="14"/>
        <v>115</v>
      </c>
    </row>
    <row r="208" spans="2:9" outlineLevel="1" x14ac:dyDescent="0.2">
      <c r="B208" s="84" t="s">
        <v>21</v>
      </c>
      <c r="C208" s="82" t="s">
        <v>196</v>
      </c>
      <c r="D208" s="92">
        <v>1</v>
      </c>
      <c r="E208" s="89">
        <v>160</v>
      </c>
      <c r="F208" s="91">
        <f t="shared" si="14"/>
        <v>160</v>
      </c>
    </row>
    <row r="209" spans="2:9" outlineLevel="1" x14ac:dyDescent="0.2">
      <c r="B209" s="84" t="s">
        <v>21</v>
      </c>
      <c r="C209" s="82" t="s">
        <v>197</v>
      </c>
      <c r="D209" s="92">
        <v>1</v>
      </c>
      <c r="E209" s="89">
        <v>250</v>
      </c>
      <c r="F209" s="91">
        <f>++D209*E209</f>
        <v>250</v>
      </c>
    </row>
    <row r="210" spans="2:9" outlineLevel="1" x14ac:dyDescent="0.2">
      <c r="B210" s="84" t="s">
        <v>21</v>
      </c>
      <c r="C210" s="82" t="s">
        <v>198</v>
      </c>
      <c r="D210" s="92">
        <v>1</v>
      </c>
      <c r="E210" s="89">
        <v>300</v>
      </c>
      <c r="F210" s="91">
        <f>++D210*E210</f>
        <v>300</v>
      </c>
    </row>
    <row r="211" spans="2:9" outlineLevel="1" x14ac:dyDescent="0.2">
      <c r="B211" s="84" t="s">
        <v>21</v>
      </c>
      <c r="C211" s="82" t="s">
        <v>199</v>
      </c>
      <c r="D211" s="92">
        <v>1</v>
      </c>
      <c r="E211" s="89">
        <v>350</v>
      </c>
      <c r="F211" s="91">
        <f t="shared" si="14"/>
        <v>350</v>
      </c>
    </row>
    <row r="212" spans="2:9" outlineLevel="1" x14ac:dyDescent="0.2">
      <c r="B212" s="84" t="s">
        <v>21</v>
      </c>
      <c r="C212" s="82" t="s">
        <v>200</v>
      </c>
      <c r="D212" s="92">
        <v>1</v>
      </c>
      <c r="E212" s="89">
        <v>510</v>
      </c>
      <c r="F212" s="91">
        <f t="shared" si="14"/>
        <v>510</v>
      </c>
    </row>
    <row r="213" spans="2:9" ht="13.5" outlineLevel="1" thickBot="1" x14ac:dyDescent="0.25">
      <c r="B213" s="85" t="s">
        <v>21</v>
      </c>
      <c r="C213" s="83" t="s">
        <v>201</v>
      </c>
      <c r="D213" s="96">
        <v>1</v>
      </c>
      <c r="E213" s="88">
        <v>900</v>
      </c>
      <c r="F213" s="99">
        <f t="shared" si="14"/>
        <v>900</v>
      </c>
      <c r="I213" s="74"/>
    </row>
    <row r="214" spans="2:9" ht="13.5" thickBot="1" x14ac:dyDescent="0.25">
      <c r="C214" s="76" t="s">
        <v>202</v>
      </c>
      <c r="D214" s="76"/>
      <c r="F214" s="98"/>
      <c r="H214" s="75"/>
      <c r="I214" s="74"/>
    </row>
    <row r="215" spans="2:9" ht="44.25" customHeight="1" thickBot="1" x14ac:dyDescent="0.25">
      <c r="B215" s="68" t="s">
        <v>203</v>
      </c>
      <c r="C215" s="310" t="s">
        <v>204</v>
      </c>
      <c r="D215" s="311"/>
      <c r="E215" s="311"/>
      <c r="F215" s="312"/>
      <c r="H215" s="86">
        <f>SUM(F217:F224)</f>
        <v>6667</v>
      </c>
    </row>
    <row r="216" spans="2:9" ht="13.5" outlineLevel="1" thickBot="1" x14ac:dyDescent="0.25">
      <c r="B216" s="69"/>
      <c r="C216" s="70" t="s">
        <v>2</v>
      </c>
      <c r="D216" s="70" t="s">
        <v>3</v>
      </c>
      <c r="E216" s="70" t="s">
        <v>4</v>
      </c>
      <c r="F216" s="71" t="s">
        <v>5</v>
      </c>
      <c r="H216" s="136" t="s">
        <v>888</v>
      </c>
    </row>
    <row r="217" spans="2:9" outlineLevel="1" x14ac:dyDescent="0.2">
      <c r="B217" s="84" t="s">
        <v>21</v>
      </c>
      <c r="C217" s="82" t="s">
        <v>205</v>
      </c>
      <c r="D217" s="90">
        <v>25</v>
      </c>
      <c r="E217" s="89">
        <v>55</v>
      </c>
      <c r="F217" s="91">
        <f>++D217*E217</f>
        <v>1375</v>
      </c>
      <c r="H217" s="137"/>
    </row>
    <row r="218" spans="2:9" outlineLevel="1" x14ac:dyDescent="0.2">
      <c r="B218" s="84" t="s">
        <v>21</v>
      </c>
      <c r="C218" s="82" t="s">
        <v>206</v>
      </c>
      <c r="D218" s="92">
        <v>20</v>
      </c>
      <c r="E218" s="89">
        <v>60</v>
      </c>
      <c r="F218" s="91">
        <f t="shared" ref="F218:F223" si="15">++D218*E218</f>
        <v>1200</v>
      </c>
    </row>
    <row r="219" spans="2:9" outlineLevel="1" x14ac:dyDescent="0.2">
      <c r="B219" s="84" t="s">
        <v>21</v>
      </c>
      <c r="C219" s="82" t="s">
        <v>207</v>
      </c>
      <c r="D219" s="92">
        <v>5</v>
      </c>
      <c r="E219" s="89">
        <v>72</v>
      </c>
      <c r="F219" s="91">
        <f t="shared" si="15"/>
        <v>360</v>
      </c>
    </row>
    <row r="220" spans="2:9" outlineLevel="1" x14ac:dyDescent="0.2">
      <c r="B220" s="84" t="s">
        <v>21</v>
      </c>
      <c r="C220" s="82" t="s">
        <v>208</v>
      </c>
      <c r="D220" s="92">
        <v>15</v>
      </c>
      <c r="E220" s="89">
        <v>83</v>
      </c>
      <c r="F220" s="91">
        <f t="shared" si="15"/>
        <v>1245</v>
      </c>
    </row>
    <row r="221" spans="2:9" outlineLevel="1" x14ac:dyDescent="0.2">
      <c r="B221" s="84" t="s">
        <v>21</v>
      </c>
      <c r="C221" s="82" t="s">
        <v>1253</v>
      </c>
      <c r="D221" s="92">
        <v>20</v>
      </c>
      <c r="E221" s="89">
        <v>90</v>
      </c>
      <c r="F221" s="91">
        <f t="shared" si="15"/>
        <v>1800</v>
      </c>
    </row>
    <row r="222" spans="2:9" outlineLevel="1" x14ac:dyDescent="0.2">
      <c r="B222" s="84" t="s">
        <v>21</v>
      </c>
      <c r="C222" s="82" t="s">
        <v>1254</v>
      </c>
      <c r="D222" s="92">
        <v>1</v>
      </c>
      <c r="E222" s="89">
        <v>92</v>
      </c>
      <c r="F222" s="91">
        <f t="shared" si="15"/>
        <v>92</v>
      </c>
    </row>
    <row r="223" spans="2:9" outlineLevel="1" x14ac:dyDescent="0.2">
      <c r="B223" s="84" t="s">
        <v>21</v>
      </c>
      <c r="C223" s="82" t="s">
        <v>1252</v>
      </c>
      <c r="D223" s="92">
        <v>3</v>
      </c>
      <c r="E223" s="89">
        <v>145</v>
      </c>
      <c r="F223" s="91">
        <f t="shared" si="15"/>
        <v>435</v>
      </c>
    </row>
    <row r="224" spans="2:9" ht="13.5" outlineLevel="1" thickBot="1" x14ac:dyDescent="0.25">
      <c r="B224" s="85" t="s">
        <v>21</v>
      </c>
      <c r="C224" s="83" t="s">
        <v>209</v>
      </c>
      <c r="D224" s="96">
        <v>1</v>
      </c>
      <c r="E224" s="88">
        <v>160</v>
      </c>
      <c r="F224" s="99">
        <f>++D224*E224</f>
        <v>160</v>
      </c>
      <c r="I224" s="74"/>
    </row>
    <row r="225" spans="2:9" ht="13.5" thickBot="1" x14ac:dyDescent="0.25">
      <c r="C225" s="76" t="s">
        <v>202</v>
      </c>
      <c r="D225" s="76"/>
      <c r="F225" s="98"/>
      <c r="H225" s="75"/>
      <c r="I225" s="74"/>
    </row>
    <row r="226" spans="2:9" ht="44.25" customHeight="1" thickBot="1" x14ac:dyDescent="0.25">
      <c r="B226" s="68" t="s">
        <v>210</v>
      </c>
      <c r="C226" s="310" t="s">
        <v>211</v>
      </c>
      <c r="D226" s="311"/>
      <c r="E226" s="311"/>
      <c r="F226" s="312"/>
      <c r="H226" s="86">
        <f>SUM(F228:F236)</f>
        <v>449</v>
      </c>
    </row>
    <row r="227" spans="2:9" ht="13.5" outlineLevel="1" thickBot="1" x14ac:dyDescent="0.25">
      <c r="B227" s="69"/>
      <c r="C227" s="70" t="s">
        <v>2</v>
      </c>
      <c r="D227" s="70" t="s">
        <v>3</v>
      </c>
      <c r="E227" s="70" t="s">
        <v>4</v>
      </c>
      <c r="F227" s="71" t="s">
        <v>5</v>
      </c>
      <c r="H227" s="136" t="s">
        <v>888</v>
      </c>
    </row>
    <row r="228" spans="2:9" outlineLevel="1" x14ac:dyDescent="0.2">
      <c r="B228" s="84" t="s">
        <v>21</v>
      </c>
      <c r="C228" s="82" t="s">
        <v>212</v>
      </c>
      <c r="D228" s="90">
        <v>1</v>
      </c>
      <c r="E228" s="89">
        <v>15</v>
      </c>
      <c r="F228" s="91">
        <f>++D228*E228</f>
        <v>15</v>
      </c>
      <c r="H228" s="137"/>
    </row>
    <row r="229" spans="2:9" outlineLevel="1" x14ac:dyDescent="0.2">
      <c r="B229" s="84" t="s">
        <v>21</v>
      </c>
      <c r="C229" s="82" t="s">
        <v>213</v>
      </c>
      <c r="D229" s="92">
        <v>1</v>
      </c>
      <c r="E229" s="89">
        <v>17</v>
      </c>
      <c r="F229" s="91">
        <f t="shared" ref="F229:F236" si="16">++D229*E229</f>
        <v>17</v>
      </c>
    </row>
    <row r="230" spans="2:9" outlineLevel="1" x14ac:dyDescent="0.2">
      <c r="B230" s="84" t="s">
        <v>21</v>
      </c>
      <c r="C230" s="82" t="s">
        <v>214</v>
      </c>
      <c r="D230" s="92">
        <v>1</v>
      </c>
      <c r="E230" s="89">
        <v>24</v>
      </c>
      <c r="F230" s="91">
        <f t="shared" si="16"/>
        <v>24</v>
      </c>
    </row>
    <row r="231" spans="2:9" outlineLevel="1" x14ac:dyDescent="0.2">
      <c r="B231" s="84" t="s">
        <v>21</v>
      </c>
      <c r="C231" s="82" t="s">
        <v>215</v>
      </c>
      <c r="D231" s="92">
        <v>1</v>
      </c>
      <c r="E231" s="89">
        <v>18</v>
      </c>
      <c r="F231" s="91">
        <f t="shared" si="16"/>
        <v>18</v>
      </c>
    </row>
    <row r="232" spans="2:9" outlineLevel="1" x14ac:dyDescent="0.2">
      <c r="B232" s="84" t="s">
        <v>21</v>
      </c>
      <c r="C232" s="82" t="s">
        <v>216</v>
      </c>
      <c r="D232" s="92">
        <v>1</v>
      </c>
      <c r="E232" s="89">
        <v>24</v>
      </c>
      <c r="F232" s="91">
        <f t="shared" si="16"/>
        <v>24</v>
      </c>
    </row>
    <row r="233" spans="2:9" outlineLevel="1" x14ac:dyDescent="0.2">
      <c r="B233" s="84" t="s">
        <v>21</v>
      </c>
      <c r="C233" s="82" t="s">
        <v>217</v>
      </c>
      <c r="D233" s="92">
        <v>1</v>
      </c>
      <c r="E233" s="89">
        <v>21</v>
      </c>
      <c r="F233" s="91">
        <f t="shared" si="16"/>
        <v>21</v>
      </c>
    </row>
    <row r="234" spans="2:9" outlineLevel="1" x14ac:dyDescent="0.2">
      <c r="B234" s="84" t="s">
        <v>21</v>
      </c>
      <c r="C234" s="82" t="s">
        <v>218</v>
      </c>
      <c r="D234" s="92">
        <v>1</v>
      </c>
      <c r="E234" s="89">
        <v>63</v>
      </c>
      <c r="F234" s="91">
        <f t="shared" si="16"/>
        <v>63</v>
      </c>
    </row>
    <row r="235" spans="2:9" outlineLevel="1" x14ac:dyDescent="0.2">
      <c r="B235" s="84" t="s">
        <v>21</v>
      </c>
      <c r="C235" s="82" t="s">
        <v>219</v>
      </c>
      <c r="D235" s="92">
        <v>1</v>
      </c>
      <c r="E235" s="89">
        <v>109</v>
      </c>
      <c r="F235" s="91">
        <f t="shared" si="16"/>
        <v>109</v>
      </c>
    </row>
    <row r="236" spans="2:9" ht="13.5" outlineLevel="1" thickBot="1" x14ac:dyDescent="0.25">
      <c r="B236" s="85" t="s">
        <v>21</v>
      </c>
      <c r="C236" s="83" t="s">
        <v>220</v>
      </c>
      <c r="D236" s="96">
        <v>1</v>
      </c>
      <c r="E236" s="88">
        <v>158</v>
      </c>
      <c r="F236" s="99">
        <f t="shared" si="16"/>
        <v>158</v>
      </c>
      <c r="I236" s="74"/>
    </row>
    <row r="237" spans="2:9" ht="13.5" thickBot="1" x14ac:dyDescent="0.25">
      <c r="C237" s="76" t="s">
        <v>202</v>
      </c>
      <c r="D237" s="76"/>
      <c r="F237" s="98"/>
      <c r="H237" s="75"/>
      <c r="I237" s="74"/>
    </row>
    <row r="238" spans="2:9" ht="44.25" customHeight="1" thickBot="1" x14ac:dyDescent="0.25">
      <c r="B238" s="68" t="s">
        <v>221</v>
      </c>
      <c r="C238" s="310" t="s">
        <v>222</v>
      </c>
      <c r="D238" s="311"/>
      <c r="E238" s="311"/>
      <c r="F238" s="312"/>
      <c r="H238" s="86">
        <f>SUM(F240:F246)</f>
        <v>3221</v>
      </c>
    </row>
    <row r="239" spans="2:9" ht="13.5" outlineLevel="1" thickBot="1" x14ac:dyDescent="0.25">
      <c r="B239" s="69"/>
      <c r="C239" s="70" t="s">
        <v>2</v>
      </c>
      <c r="D239" s="70" t="s">
        <v>3</v>
      </c>
      <c r="E239" s="70" t="s">
        <v>4</v>
      </c>
      <c r="F239" s="71" t="s">
        <v>5</v>
      </c>
      <c r="H239" s="136" t="s">
        <v>888</v>
      </c>
    </row>
    <row r="240" spans="2:9" outlineLevel="1" x14ac:dyDescent="0.2">
      <c r="B240" s="84" t="s">
        <v>21</v>
      </c>
      <c r="C240" s="82" t="s">
        <v>223</v>
      </c>
      <c r="D240" s="90">
        <v>1</v>
      </c>
      <c r="E240" s="89">
        <v>98</v>
      </c>
      <c r="F240" s="91">
        <f>++D240*E240</f>
        <v>98</v>
      </c>
      <c r="H240" s="137"/>
    </row>
    <row r="241" spans="2:9" outlineLevel="1" x14ac:dyDescent="0.2">
      <c r="B241" s="84" t="s">
        <v>21</v>
      </c>
      <c r="C241" s="82" t="s">
        <v>224</v>
      </c>
      <c r="D241" s="92">
        <v>1</v>
      </c>
      <c r="E241" s="89">
        <v>118</v>
      </c>
      <c r="F241" s="91">
        <f t="shared" ref="F241:F246" si="17">++D241*E241</f>
        <v>118</v>
      </c>
    </row>
    <row r="242" spans="2:9" outlineLevel="1" x14ac:dyDescent="0.2">
      <c r="B242" s="84" t="s">
        <v>21</v>
      </c>
      <c r="C242" s="82" t="s">
        <v>225</v>
      </c>
      <c r="D242" s="92">
        <v>5</v>
      </c>
      <c r="E242" s="89">
        <v>155</v>
      </c>
      <c r="F242" s="91">
        <f t="shared" si="17"/>
        <v>775</v>
      </c>
    </row>
    <row r="243" spans="2:9" outlineLevel="1" x14ac:dyDescent="0.2">
      <c r="B243" s="84" t="s">
        <v>21</v>
      </c>
      <c r="C243" s="82" t="s">
        <v>226</v>
      </c>
      <c r="D243" s="92">
        <v>5</v>
      </c>
      <c r="E243" s="89">
        <v>221</v>
      </c>
      <c r="F243" s="91">
        <f t="shared" si="17"/>
        <v>1105</v>
      </c>
    </row>
    <row r="244" spans="2:9" outlineLevel="1" x14ac:dyDescent="0.2">
      <c r="B244" s="84" t="s">
        <v>21</v>
      </c>
      <c r="C244" s="82" t="s">
        <v>227</v>
      </c>
      <c r="D244" s="92">
        <v>1</v>
      </c>
      <c r="E244" s="89">
        <v>280</v>
      </c>
      <c r="F244" s="91">
        <f t="shared" si="17"/>
        <v>280</v>
      </c>
    </row>
    <row r="245" spans="2:9" outlineLevel="1" x14ac:dyDescent="0.2">
      <c r="B245" s="84" t="s">
        <v>21</v>
      </c>
      <c r="C245" s="82" t="s">
        <v>228</v>
      </c>
      <c r="D245" s="92">
        <v>1</v>
      </c>
      <c r="E245" s="89">
        <v>370</v>
      </c>
      <c r="F245" s="91">
        <f t="shared" si="17"/>
        <v>370</v>
      </c>
    </row>
    <row r="246" spans="2:9" ht="13.5" outlineLevel="1" thickBot="1" x14ac:dyDescent="0.25">
      <c r="B246" s="85" t="s">
        <v>21</v>
      </c>
      <c r="C246" s="83" t="s">
        <v>229</v>
      </c>
      <c r="D246" s="96">
        <v>1</v>
      </c>
      <c r="E246" s="88">
        <v>475</v>
      </c>
      <c r="F246" s="99">
        <f t="shared" si="17"/>
        <v>475</v>
      </c>
      <c r="I246" s="74"/>
    </row>
    <row r="247" spans="2:9" ht="13.5" thickBot="1" x14ac:dyDescent="0.25">
      <c r="C247" s="76" t="s">
        <v>202</v>
      </c>
      <c r="D247" s="76"/>
      <c r="F247" s="98"/>
      <c r="H247" s="75"/>
      <c r="I247" s="74"/>
    </row>
    <row r="248" spans="2:9" ht="44.25" customHeight="1" thickBot="1" x14ac:dyDescent="0.25">
      <c r="B248" s="68" t="s">
        <v>230</v>
      </c>
      <c r="C248" s="310" t="s">
        <v>231</v>
      </c>
      <c r="D248" s="311"/>
      <c r="E248" s="311"/>
      <c r="F248" s="312"/>
      <c r="H248" s="86">
        <f>SUM(F250:F256)</f>
        <v>4646</v>
      </c>
    </row>
    <row r="249" spans="2:9" ht="13.5" outlineLevel="1" thickBot="1" x14ac:dyDescent="0.25">
      <c r="B249" s="69"/>
      <c r="C249" s="70" t="s">
        <v>2</v>
      </c>
      <c r="D249" s="70" t="s">
        <v>3</v>
      </c>
      <c r="E249" s="70" t="s">
        <v>4</v>
      </c>
      <c r="F249" s="71" t="s">
        <v>5</v>
      </c>
      <c r="H249" s="136" t="s">
        <v>888</v>
      </c>
    </row>
    <row r="250" spans="2:9" outlineLevel="1" x14ac:dyDescent="0.2">
      <c r="B250" s="84" t="s">
        <v>21</v>
      </c>
      <c r="C250" s="82" t="s">
        <v>232</v>
      </c>
      <c r="D250" s="90">
        <v>1</v>
      </c>
      <c r="E250" s="89">
        <v>134</v>
      </c>
      <c r="F250" s="91">
        <f>++D250*E250</f>
        <v>134</v>
      </c>
      <c r="H250" s="137"/>
    </row>
    <row r="251" spans="2:9" outlineLevel="1" x14ac:dyDescent="0.2">
      <c r="B251" s="84" t="s">
        <v>21</v>
      </c>
      <c r="C251" s="82" t="s">
        <v>233</v>
      </c>
      <c r="D251" s="92">
        <v>1</v>
      </c>
      <c r="E251" s="89">
        <v>156</v>
      </c>
      <c r="F251" s="91">
        <f t="shared" ref="F251:F256" si="18">++D251*E251</f>
        <v>156</v>
      </c>
    </row>
    <row r="252" spans="2:9" outlineLevel="1" x14ac:dyDescent="0.2">
      <c r="B252" s="84" t="s">
        <v>21</v>
      </c>
      <c r="C252" s="82" t="s">
        <v>234</v>
      </c>
      <c r="D252" s="92">
        <v>1</v>
      </c>
      <c r="E252" s="89">
        <v>276</v>
      </c>
      <c r="F252" s="91">
        <f t="shared" si="18"/>
        <v>276</v>
      </c>
    </row>
    <row r="253" spans="2:9" outlineLevel="1" x14ac:dyDescent="0.2">
      <c r="B253" s="84" t="s">
        <v>21</v>
      </c>
      <c r="C253" s="82" t="s">
        <v>235</v>
      </c>
      <c r="D253" s="92">
        <v>1</v>
      </c>
      <c r="E253" s="89">
        <v>400</v>
      </c>
      <c r="F253" s="91">
        <f t="shared" si="18"/>
        <v>400</v>
      </c>
    </row>
    <row r="254" spans="2:9" outlineLevel="1" x14ac:dyDescent="0.2">
      <c r="B254" s="84" t="s">
        <v>21</v>
      </c>
      <c r="C254" s="82" t="s">
        <v>236</v>
      </c>
      <c r="D254" s="92">
        <v>1</v>
      </c>
      <c r="E254" s="89">
        <v>780</v>
      </c>
      <c r="F254" s="91">
        <f t="shared" si="18"/>
        <v>780</v>
      </c>
    </row>
    <row r="255" spans="2:9" outlineLevel="1" x14ac:dyDescent="0.2">
      <c r="B255" s="84" t="s">
        <v>21</v>
      </c>
      <c r="C255" s="82" t="s">
        <v>237</v>
      </c>
      <c r="D255" s="92">
        <v>1</v>
      </c>
      <c r="E255" s="89">
        <v>1200</v>
      </c>
      <c r="F255" s="91">
        <f t="shared" si="18"/>
        <v>1200</v>
      </c>
    </row>
    <row r="256" spans="2:9" ht="13.5" outlineLevel="1" thickBot="1" x14ac:dyDescent="0.25">
      <c r="B256" s="85" t="s">
        <v>21</v>
      </c>
      <c r="C256" s="83" t="s">
        <v>238</v>
      </c>
      <c r="D256" s="96">
        <v>1</v>
      </c>
      <c r="E256" s="88">
        <v>1700</v>
      </c>
      <c r="F256" s="99">
        <f t="shared" si="18"/>
        <v>1700</v>
      </c>
      <c r="I256" s="74"/>
    </row>
    <row r="257" spans="2:9" ht="13.5" thickBot="1" x14ac:dyDescent="0.25">
      <c r="C257" s="76" t="s">
        <v>202</v>
      </c>
      <c r="D257" s="76"/>
      <c r="F257" s="98"/>
      <c r="H257" s="75"/>
      <c r="I257" s="74"/>
    </row>
    <row r="258" spans="2:9" ht="50.25" customHeight="1" thickBot="1" x14ac:dyDescent="0.25">
      <c r="B258" s="68" t="s">
        <v>239</v>
      </c>
      <c r="C258" s="310" t="s">
        <v>240</v>
      </c>
      <c r="D258" s="311"/>
      <c r="E258" s="311"/>
      <c r="F258" s="312"/>
      <c r="H258" s="86">
        <f>SUM(F260:F270)</f>
        <v>27986</v>
      </c>
    </row>
    <row r="259" spans="2:9" ht="13.5" outlineLevel="1" thickBot="1" x14ac:dyDescent="0.25">
      <c r="B259" s="69"/>
      <c r="C259" s="70" t="s">
        <v>2</v>
      </c>
      <c r="D259" s="70" t="s">
        <v>3</v>
      </c>
      <c r="E259" s="70" t="s">
        <v>4</v>
      </c>
      <c r="F259" s="71" t="s">
        <v>5</v>
      </c>
      <c r="H259" s="136" t="s">
        <v>888</v>
      </c>
    </row>
    <row r="260" spans="2:9" outlineLevel="1" x14ac:dyDescent="0.2">
      <c r="B260" s="84" t="s">
        <v>21</v>
      </c>
      <c r="C260" s="82" t="s">
        <v>241</v>
      </c>
      <c r="D260" s="90">
        <v>5</v>
      </c>
      <c r="E260" s="89">
        <v>85</v>
      </c>
      <c r="F260" s="91">
        <f>++D260*E260</f>
        <v>425</v>
      </c>
      <c r="H260" s="137"/>
    </row>
    <row r="261" spans="2:9" outlineLevel="1" x14ac:dyDescent="0.2">
      <c r="B261" s="84" t="s">
        <v>21</v>
      </c>
      <c r="C261" s="82" t="s">
        <v>242</v>
      </c>
      <c r="D261" s="90">
        <v>25</v>
      </c>
      <c r="E261" s="89">
        <v>105</v>
      </c>
      <c r="F261" s="91">
        <f t="shared" ref="F261:F266" si="19">++D261*E261</f>
        <v>2625</v>
      </c>
    </row>
    <row r="262" spans="2:9" outlineLevel="1" x14ac:dyDescent="0.2">
      <c r="B262" s="84" t="s">
        <v>21</v>
      </c>
      <c r="C262" s="82" t="s">
        <v>243</v>
      </c>
      <c r="D262" s="90">
        <v>25</v>
      </c>
      <c r="E262" s="89">
        <v>180</v>
      </c>
      <c r="F262" s="91">
        <f t="shared" si="19"/>
        <v>4500</v>
      </c>
    </row>
    <row r="263" spans="2:9" outlineLevel="1" x14ac:dyDescent="0.2">
      <c r="B263" s="84" t="s">
        <v>21</v>
      </c>
      <c r="C263" s="82" t="s">
        <v>244</v>
      </c>
      <c r="D263" s="90">
        <v>10</v>
      </c>
      <c r="E263" s="89">
        <v>260</v>
      </c>
      <c r="F263" s="91">
        <f t="shared" si="19"/>
        <v>2600</v>
      </c>
    </row>
    <row r="264" spans="2:9" outlineLevel="1" x14ac:dyDescent="0.2">
      <c r="B264" s="84" t="s">
        <v>21</v>
      </c>
      <c r="C264" s="82" t="s">
        <v>245</v>
      </c>
      <c r="D264" s="90">
        <v>1</v>
      </c>
      <c r="E264" s="89">
        <v>330</v>
      </c>
      <c r="F264" s="91">
        <f t="shared" si="19"/>
        <v>330</v>
      </c>
    </row>
    <row r="265" spans="2:9" outlineLevel="1" x14ac:dyDescent="0.2">
      <c r="B265" s="84" t="s">
        <v>21</v>
      </c>
      <c r="C265" s="82" t="s">
        <v>246</v>
      </c>
      <c r="D265" s="90">
        <v>5</v>
      </c>
      <c r="E265" s="89">
        <v>505</v>
      </c>
      <c r="F265" s="91">
        <f t="shared" si="19"/>
        <v>2525</v>
      </c>
    </row>
    <row r="266" spans="2:9" outlineLevel="1" x14ac:dyDescent="0.2">
      <c r="B266" s="84" t="s">
        <v>21</v>
      </c>
      <c r="C266" s="82" t="s">
        <v>247</v>
      </c>
      <c r="D266" s="92">
        <v>1</v>
      </c>
      <c r="E266" s="89">
        <v>581</v>
      </c>
      <c r="F266" s="91">
        <f t="shared" si="19"/>
        <v>581</v>
      </c>
    </row>
    <row r="267" spans="2:9" outlineLevel="1" x14ac:dyDescent="0.2">
      <c r="B267" s="84" t="s">
        <v>21</v>
      </c>
      <c r="C267" s="82" t="s">
        <v>248</v>
      </c>
      <c r="D267" s="92">
        <v>5</v>
      </c>
      <c r="E267" s="89">
        <v>990</v>
      </c>
      <c r="F267" s="91">
        <f>++D267*E267</f>
        <v>4950</v>
      </c>
    </row>
    <row r="268" spans="2:9" outlineLevel="1" x14ac:dyDescent="0.2">
      <c r="B268" s="84" t="s">
        <v>21</v>
      </c>
      <c r="C268" s="82" t="s">
        <v>249</v>
      </c>
      <c r="D268" s="92">
        <v>1</v>
      </c>
      <c r="E268" s="89">
        <v>1200</v>
      </c>
      <c r="F268" s="91">
        <f>++D268*E268</f>
        <v>1200</v>
      </c>
    </row>
    <row r="269" spans="2:9" outlineLevel="1" x14ac:dyDescent="0.2">
      <c r="B269" s="84" t="s">
        <v>21</v>
      </c>
      <c r="C269" s="82" t="s">
        <v>250</v>
      </c>
      <c r="D269" s="92">
        <v>5</v>
      </c>
      <c r="E269" s="89">
        <v>1320</v>
      </c>
      <c r="F269" s="91">
        <f>++D269*E269</f>
        <v>6600</v>
      </c>
    </row>
    <row r="270" spans="2:9" ht="13.5" outlineLevel="1" thickBot="1" x14ac:dyDescent="0.25">
      <c r="B270" s="85" t="s">
        <v>21</v>
      </c>
      <c r="C270" s="83" t="s">
        <v>251</v>
      </c>
      <c r="D270" s="96">
        <v>1</v>
      </c>
      <c r="E270" s="88">
        <v>1650</v>
      </c>
      <c r="F270" s="99">
        <f>++D270*E270</f>
        <v>1650</v>
      </c>
      <c r="I270" s="74"/>
    </row>
    <row r="271" spans="2:9" ht="13.5" thickBot="1" x14ac:dyDescent="0.25">
      <c r="C271" s="76" t="s">
        <v>202</v>
      </c>
      <c r="D271" s="76"/>
      <c r="F271" s="98"/>
      <c r="H271" s="75"/>
      <c r="I271" s="74"/>
    </row>
    <row r="272" spans="2:9" ht="44.25" customHeight="1" thickBot="1" x14ac:dyDescent="0.25">
      <c r="B272" s="68" t="s">
        <v>252</v>
      </c>
      <c r="C272" s="310" t="s">
        <v>253</v>
      </c>
      <c r="D272" s="311"/>
      <c r="E272" s="311"/>
      <c r="F272" s="312"/>
      <c r="H272" s="86">
        <f>SUM(F274:F327)</f>
        <v>17666.300000000003</v>
      </c>
    </row>
    <row r="273" spans="2:8" ht="13.5" outlineLevel="1" thickBot="1" x14ac:dyDescent="0.25">
      <c r="B273" s="69"/>
      <c r="C273" s="70" t="s">
        <v>2</v>
      </c>
      <c r="D273" s="70" t="s">
        <v>3</v>
      </c>
      <c r="E273" s="70" t="s">
        <v>4</v>
      </c>
      <c r="F273" s="71" t="s">
        <v>5</v>
      </c>
      <c r="H273" s="136" t="s">
        <v>888</v>
      </c>
    </row>
    <row r="274" spans="2:8" outlineLevel="1" x14ac:dyDescent="0.2">
      <c r="B274" s="84" t="s">
        <v>21</v>
      </c>
      <c r="C274" s="82" t="s">
        <v>254</v>
      </c>
      <c r="D274" s="90">
        <v>1200</v>
      </c>
      <c r="E274" s="89">
        <v>0.75</v>
      </c>
      <c r="F274" s="91">
        <f t="shared" ref="F274:F284" si="20">++D274*E274</f>
        <v>900</v>
      </c>
      <c r="H274" s="137"/>
    </row>
    <row r="275" spans="2:8" outlineLevel="1" x14ac:dyDescent="0.2">
      <c r="B275" s="84" t="s">
        <v>21</v>
      </c>
      <c r="C275" s="82" t="s">
        <v>255</v>
      </c>
      <c r="D275" s="90">
        <v>1200</v>
      </c>
      <c r="E275" s="89">
        <v>0.8</v>
      </c>
      <c r="F275" s="91">
        <f t="shared" si="20"/>
        <v>960</v>
      </c>
    </row>
    <row r="276" spans="2:8" outlineLevel="1" x14ac:dyDescent="0.2">
      <c r="B276" s="84" t="s">
        <v>21</v>
      </c>
      <c r="C276" s="82" t="s">
        <v>256</v>
      </c>
      <c r="D276" s="90">
        <v>1000</v>
      </c>
      <c r="E276" s="89">
        <v>0.93</v>
      </c>
      <c r="F276" s="91">
        <f t="shared" si="20"/>
        <v>930</v>
      </c>
    </row>
    <row r="277" spans="2:8" outlineLevel="1" x14ac:dyDescent="0.2">
      <c r="B277" s="84" t="s">
        <v>21</v>
      </c>
      <c r="C277" s="82" t="s">
        <v>257</v>
      </c>
      <c r="D277" s="90">
        <v>10</v>
      </c>
      <c r="E277" s="89">
        <v>1.02</v>
      </c>
      <c r="F277" s="91">
        <f t="shared" si="20"/>
        <v>10.199999999999999</v>
      </c>
    </row>
    <row r="278" spans="2:8" outlineLevel="1" x14ac:dyDescent="0.2">
      <c r="B278" s="84" t="s">
        <v>21</v>
      </c>
      <c r="C278" s="82" t="s">
        <v>258</v>
      </c>
      <c r="D278" s="90">
        <v>10</v>
      </c>
      <c r="E278" s="89">
        <v>1.1100000000000001</v>
      </c>
      <c r="F278" s="91">
        <f t="shared" si="20"/>
        <v>11.100000000000001</v>
      </c>
    </row>
    <row r="279" spans="2:8" outlineLevel="1" x14ac:dyDescent="0.2">
      <c r="B279" s="84" t="s">
        <v>21</v>
      </c>
      <c r="C279" s="82" t="s">
        <v>259</v>
      </c>
      <c r="D279" s="90">
        <v>10</v>
      </c>
      <c r="E279" s="89">
        <v>1.23</v>
      </c>
      <c r="F279" s="91">
        <f t="shared" si="20"/>
        <v>12.3</v>
      </c>
    </row>
    <row r="280" spans="2:8" outlineLevel="1" x14ac:dyDescent="0.2">
      <c r="B280" s="84" t="s">
        <v>21</v>
      </c>
      <c r="C280" s="82" t="s">
        <v>260</v>
      </c>
      <c r="D280" s="90">
        <v>10</v>
      </c>
      <c r="E280" s="89">
        <v>1.29</v>
      </c>
      <c r="F280" s="91">
        <f t="shared" si="20"/>
        <v>12.9</v>
      </c>
    </row>
    <row r="281" spans="2:8" outlineLevel="1" x14ac:dyDescent="0.2">
      <c r="B281" s="84" t="s">
        <v>21</v>
      </c>
      <c r="C281" s="82" t="s">
        <v>261</v>
      </c>
      <c r="D281" s="92">
        <v>10</v>
      </c>
      <c r="E281" s="89">
        <v>1.5</v>
      </c>
      <c r="F281" s="91">
        <f t="shared" si="20"/>
        <v>15</v>
      </c>
    </row>
    <row r="282" spans="2:8" outlineLevel="1" x14ac:dyDescent="0.2">
      <c r="B282" s="84" t="s">
        <v>21</v>
      </c>
      <c r="C282" s="82" t="s">
        <v>262</v>
      </c>
      <c r="D282" s="92">
        <v>10</v>
      </c>
      <c r="E282" s="89">
        <v>1.61</v>
      </c>
      <c r="F282" s="91">
        <f t="shared" si="20"/>
        <v>16.100000000000001</v>
      </c>
    </row>
    <row r="283" spans="2:8" outlineLevel="1" x14ac:dyDescent="0.2">
      <c r="B283" s="84" t="s">
        <v>21</v>
      </c>
      <c r="C283" s="82" t="s">
        <v>263</v>
      </c>
      <c r="D283" s="92">
        <v>10</v>
      </c>
      <c r="E283" s="89">
        <v>1.71</v>
      </c>
      <c r="F283" s="91">
        <f t="shared" si="20"/>
        <v>17.100000000000001</v>
      </c>
    </row>
    <row r="284" spans="2:8" outlineLevel="1" x14ac:dyDescent="0.2">
      <c r="B284" s="84" t="s">
        <v>21</v>
      </c>
      <c r="C284" s="82" t="s">
        <v>264</v>
      </c>
      <c r="D284" s="90">
        <v>10</v>
      </c>
      <c r="E284" s="89">
        <v>1.81</v>
      </c>
      <c r="F284" s="91">
        <f t="shared" si="20"/>
        <v>18.100000000000001</v>
      </c>
    </row>
    <row r="285" spans="2:8" outlineLevel="1" x14ac:dyDescent="0.2">
      <c r="B285" s="84" t="s">
        <v>21</v>
      </c>
      <c r="C285" s="82" t="s">
        <v>265</v>
      </c>
      <c r="D285" s="90">
        <v>1200</v>
      </c>
      <c r="E285" s="89">
        <v>1.29</v>
      </c>
      <c r="F285" s="91">
        <f t="shared" ref="F285:F326" si="21">++D285*E285</f>
        <v>1548</v>
      </c>
    </row>
    <row r="286" spans="2:8" outlineLevel="1" x14ac:dyDescent="0.2">
      <c r="B286" s="84" t="s">
        <v>21</v>
      </c>
      <c r="C286" s="82" t="s">
        <v>266</v>
      </c>
      <c r="D286" s="90">
        <v>1100</v>
      </c>
      <c r="E286" s="89">
        <v>1.44</v>
      </c>
      <c r="F286" s="91">
        <f t="shared" si="21"/>
        <v>1584</v>
      </c>
    </row>
    <row r="287" spans="2:8" outlineLevel="1" x14ac:dyDescent="0.2">
      <c r="B287" s="84" t="s">
        <v>21</v>
      </c>
      <c r="C287" s="82" t="s">
        <v>267</v>
      </c>
      <c r="D287" s="90">
        <v>500</v>
      </c>
      <c r="E287" s="89">
        <v>1.61</v>
      </c>
      <c r="F287" s="91">
        <f t="shared" si="21"/>
        <v>805</v>
      </c>
    </row>
    <row r="288" spans="2:8" outlineLevel="1" x14ac:dyDescent="0.2">
      <c r="B288" s="84" t="s">
        <v>21</v>
      </c>
      <c r="C288" s="82" t="s">
        <v>268</v>
      </c>
      <c r="D288" s="90">
        <v>150</v>
      </c>
      <c r="E288" s="89">
        <v>1.89</v>
      </c>
      <c r="F288" s="91">
        <f t="shared" si="21"/>
        <v>283.5</v>
      </c>
    </row>
    <row r="289" spans="2:6" outlineLevel="1" x14ac:dyDescent="0.2">
      <c r="B289" s="84" t="s">
        <v>21</v>
      </c>
      <c r="C289" s="82" t="s">
        <v>269</v>
      </c>
      <c r="D289" s="90">
        <v>150</v>
      </c>
      <c r="E289" s="89">
        <v>2.0299999999999998</v>
      </c>
      <c r="F289" s="91">
        <f t="shared" si="21"/>
        <v>304.49999999999994</v>
      </c>
    </row>
    <row r="290" spans="2:6" outlineLevel="1" x14ac:dyDescent="0.2">
      <c r="B290" s="84" t="s">
        <v>21</v>
      </c>
      <c r="C290" s="82" t="s">
        <v>270</v>
      </c>
      <c r="D290" s="90">
        <v>30</v>
      </c>
      <c r="E290" s="89">
        <v>2.17</v>
      </c>
      <c r="F290" s="91">
        <f t="shared" si="21"/>
        <v>65.099999999999994</v>
      </c>
    </row>
    <row r="291" spans="2:6" outlineLevel="1" x14ac:dyDescent="0.2">
      <c r="B291" s="84" t="s">
        <v>21</v>
      </c>
      <c r="C291" s="82" t="s">
        <v>271</v>
      </c>
      <c r="D291" s="92">
        <v>10</v>
      </c>
      <c r="E291" s="89">
        <v>2.2999999999999998</v>
      </c>
      <c r="F291" s="91">
        <f t="shared" si="21"/>
        <v>23</v>
      </c>
    </row>
    <row r="292" spans="2:6" outlineLevel="1" x14ac:dyDescent="0.2">
      <c r="B292" s="84" t="s">
        <v>21</v>
      </c>
      <c r="C292" s="82" t="s">
        <v>272</v>
      </c>
      <c r="D292" s="92">
        <v>80</v>
      </c>
      <c r="E292" s="89">
        <v>2.4700000000000002</v>
      </c>
      <c r="F292" s="91">
        <f t="shared" si="21"/>
        <v>197.60000000000002</v>
      </c>
    </row>
    <row r="293" spans="2:6" outlineLevel="1" x14ac:dyDescent="0.2">
      <c r="B293" s="84" t="s">
        <v>21</v>
      </c>
      <c r="C293" s="82" t="s">
        <v>273</v>
      </c>
      <c r="D293" s="92">
        <v>30</v>
      </c>
      <c r="E293" s="89">
        <v>2.77</v>
      </c>
      <c r="F293" s="91">
        <f t="shared" si="21"/>
        <v>83.1</v>
      </c>
    </row>
    <row r="294" spans="2:6" outlineLevel="1" x14ac:dyDescent="0.2">
      <c r="B294" s="84" t="s">
        <v>21</v>
      </c>
      <c r="C294" s="82" t="s">
        <v>274</v>
      </c>
      <c r="D294" s="90">
        <v>10</v>
      </c>
      <c r="E294" s="89">
        <v>1.69</v>
      </c>
      <c r="F294" s="91">
        <f t="shared" si="21"/>
        <v>16.899999999999999</v>
      </c>
    </row>
    <row r="295" spans="2:6" outlineLevel="1" x14ac:dyDescent="0.2">
      <c r="B295" s="84" t="s">
        <v>21</v>
      </c>
      <c r="C295" s="82" t="s">
        <v>275</v>
      </c>
      <c r="D295" s="90">
        <v>10</v>
      </c>
      <c r="E295" s="89">
        <v>1.82</v>
      </c>
      <c r="F295" s="91">
        <f t="shared" si="21"/>
        <v>18.2</v>
      </c>
    </row>
    <row r="296" spans="2:6" outlineLevel="1" x14ac:dyDescent="0.2">
      <c r="B296" s="84" t="s">
        <v>21</v>
      </c>
      <c r="C296" s="82" t="s">
        <v>276</v>
      </c>
      <c r="D296" s="90">
        <v>10</v>
      </c>
      <c r="E296" s="89">
        <v>2.0299999999999998</v>
      </c>
      <c r="F296" s="91">
        <f t="shared" si="21"/>
        <v>20.299999999999997</v>
      </c>
    </row>
    <row r="297" spans="2:6" outlineLevel="1" x14ac:dyDescent="0.2">
      <c r="B297" s="84" t="s">
        <v>21</v>
      </c>
      <c r="C297" s="82" t="s">
        <v>277</v>
      </c>
      <c r="D297" s="90">
        <v>10</v>
      </c>
      <c r="E297" s="89">
        <v>2.23</v>
      </c>
      <c r="F297" s="91">
        <f t="shared" si="21"/>
        <v>22.3</v>
      </c>
    </row>
    <row r="298" spans="2:6" outlineLevel="1" x14ac:dyDescent="0.2">
      <c r="B298" s="84" t="s">
        <v>21</v>
      </c>
      <c r="C298" s="82" t="s">
        <v>278</v>
      </c>
      <c r="D298" s="90">
        <v>10</v>
      </c>
      <c r="E298" s="89">
        <v>2.39</v>
      </c>
      <c r="F298" s="91">
        <f t="shared" si="21"/>
        <v>23.900000000000002</v>
      </c>
    </row>
    <row r="299" spans="2:6" outlineLevel="1" x14ac:dyDescent="0.2">
      <c r="B299" s="84" t="s">
        <v>21</v>
      </c>
      <c r="C299" s="82" t="s">
        <v>279</v>
      </c>
      <c r="D299" s="90">
        <v>10</v>
      </c>
      <c r="E299" s="89">
        <v>2.93</v>
      </c>
      <c r="F299" s="91">
        <f t="shared" si="21"/>
        <v>29.3</v>
      </c>
    </row>
    <row r="300" spans="2:6" outlineLevel="1" x14ac:dyDescent="0.2">
      <c r="B300" s="84" t="s">
        <v>21</v>
      </c>
      <c r="C300" s="82" t="s">
        <v>280</v>
      </c>
      <c r="D300" s="90">
        <v>10</v>
      </c>
      <c r="E300" s="89">
        <v>3.9</v>
      </c>
      <c r="F300" s="91">
        <f t="shared" si="21"/>
        <v>39</v>
      </c>
    </row>
    <row r="301" spans="2:6" outlineLevel="1" x14ac:dyDescent="0.2">
      <c r="B301" s="84" t="s">
        <v>21</v>
      </c>
      <c r="C301" s="82" t="s">
        <v>281</v>
      </c>
      <c r="D301" s="92">
        <v>10</v>
      </c>
      <c r="E301" s="89">
        <v>4.07</v>
      </c>
      <c r="F301" s="91">
        <f t="shared" si="21"/>
        <v>40.700000000000003</v>
      </c>
    </row>
    <row r="302" spans="2:6" outlineLevel="1" x14ac:dyDescent="0.2">
      <c r="B302" s="84" t="s">
        <v>21</v>
      </c>
      <c r="C302" s="82" t="s">
        <v>282</v>
      </c>
      <c r="D302" s="92">
        <v>10</v>
      </c>
      <c r="E302" s="89">
        <v>4.1100000000000003</v>
      </c>
      <c r="F302" s="91">
        <f t="shared" si="21"/>
        <v>41.1</v>
      </c>
    </row>
    <row r="303" spans="2:6" outlineLevel="1" x14ac:dyDescent="0.2">
      <c r="B303" s="84" t="s">
        <v>21</v>
      </c>
      <c r="C303" s="82" t="s">
        <v>283</v>
      </c>
      <c r="D303" s="92">
        <v>10</v>
      </c>
      <c r="E303" s="89">
        <v>4.34</v>
      </c>
      <c r="F303" s="91">
        <f t="shared" si="21"/>
        <v>43.4</v>
      </c>
    </row>
    <row r="304" spans="2:6" outlineLevel="1" x14ac:dyDescent="0.2">
      <c r="B304" s="84" t="s">
        <v>21</v>
      </c>
      <c r="C304" s="82" t="s">
        <v>284</v>
      </c>
      <c r="D304" s="90">
        <v>150</v>
      </c>
      <c r="E304" s="89">
        <v>2.62</v>
      </c>
      <c r="F304" s="91">
        <f t="shared" si="21"/>
        <v>393</v>
      </c>
    </row>
    <row r="305" spans="2:6" outlineLevel="1" x14ac:dyDescent="0.2">
      <c r="B305" s="84" t="s">
        <v>21</v>
      </c>
      <c r="C305" s="82" t="s">
        <v>285</v>
      </c>
      <c r="D305" s="90">
        <v>300</v>
      </c>
      <c r="E305" s="89">
        <v>2.74</v>
      </c>
      <c r="F305" s="91">
        <f t="shared" si="21"/>
        <v>822.00000000000011</v>
      </c>
    </row>
    <row r="306" spans="2:6" outlineLevel="1" x14ac:dyDescent="0.2">
      <c r="B306" s="84" t="s">
        <v>21</v>
      </c>
      <c r="C306" s="82" t="s">
        <v>286</v>
      </c>
      <c r="D306" s="90">
        <v>400</v>
      </c>
      <c r="E306" s="89">
        <v>3.05</v>
      </c>
      <c r="F306" s="91">
        <f t="shared" si="21"/>
        <v>1220</v>
      </c>
    </row>
    <row r="307" spans="2:6" outlineLevel="1" x14ac:dyDescent="0.2">
      <c r="B307" s="84" t="s">
        <v>21</v>
      </c>
      <c r="C307" s="82" t="s">
        <v>287</v>
      </c>
      <c r="D307" s="90">
        <v>10</v>
      </c>
      <c r="E307" s="89">
        <v>3.37</v>
      </c>
      <c r="F307" s="91">
        <f t="shared" si="21"/>
        <v>33.700000000000003</v>
      </c>
    </row>
    <row r="308" spans="2:6" outlineLevel="1" x14ac:dyDescent="0.2">
      <c r="B308" s="84" t="s">
        <v>21</v>
      </c>
      <c r="C308" s="82" t="s">
        <v>288</v>
      </c>
      <c r="D308" s="90">
        <v>10</v>
      </c>
      <c r="E308" s="89">
        <v>4.8</v>
      </c>
      <c r="F308" s="91">
        <f t="shared" si="21"/>
        <v>48</v>
      </c>
    </row>
    <row r="309" spans="2:6" outlineLevel="1" x14ac:dyDescent="0.2">
      <c r="B309" s="84" t="s">
        <v>21</v>
      </c>
      <c r="C309" s="82" t="s">
        <v>289</v>
      </c>
      <c r="D309" s="90">
        <v>100</v>
      </c>
      <c r="E309" s="89">
        <v>4.9000000000000004</v>
      </c>
      <c r="F309" s="91">
        <f t="shared" si="21"/>
        <v>490.00000000000006</v>
      </c>
    </row>
    <row r="310" spans="2:6" outlineLevel="1" x14ac:dyDescent="0.2">
      <c r="B310" s="84" t="s">
        <v>21</v>
      </c>
      <c r="C310" s="82" t="s">
        <v>290</v>
      </c>
      <c r="D310" s="90">
        <v>200</v>
      </c>
      <c r="E310" s="89">
        <v>5.2</v>
      </c>
      <c r="F310" s="91">
        <f t="shared" si="21"/>
        <v>1040</v>
      </c>
    </row>
    <row r="311" spans="2:6" outlineLevel="1" x14ac:dyDescent="0.2">
      <c r="B311" s="84" t="s">
        <v>21</v>
      </c>
      <c r="C311" s="82" t="s">
        <v>291</v>
      </c>
      <c r="D311" s="90">
        <v>10</v>
      </c>
      <c r="E311" s="89">
        <v>6.2</v>
      </c>
      <c r="F311" s="91">
        <f t="shared" si="21"/>
        <v>62</v>
      </c>
    </row>
    <row r="312" spans="2:6" outlineLevel="1" x14ac:dyDescent="0.2">
      <c r="B312" s="84" t="s">
        <v>21</v>
      </c>
      <c r="C312" s="82" t="s">
        <v>292</v>
      </c>
      <c r="D312" s="90">
        <v>10</v>
      </c>
      <c r="E312" s="89">
        <v>5.81</v>
      </c>
      <c r="F312" s="91">
        <f t="shared" si="21"/>
        <v>58.099999999999994</v>
      </c>
    </row>
    <row r="313" spans="2:6" outlineLevel="1" x14ac:dyDescent="0.2">
      <c r="B313" s="84" t="s">
        <v>21</v>
      </c>
      <c r="C313" s="82" t="s">
        <v>293</v>
      </c>
      <c r="D313" s="90">
        <v>10</v>
      </c>
      <c r="E313" s="89">
        <v>6.25</v>
      </c>
      <c r="F313" s="91">
        <f t="shared" si="21"/>
        <v>62.5</v>
      </c>
    </row>
    <row r="314" spans="2:6" outlineLevel="1" x14ac:dyDescent="0.2">
      <c r="B314" s="84" t="s">
        <v>21</v>
      </c>
      <c r="C314" s="82" t="s">
        <v>294</v>
      </c>
      <c r="D314" s="90">
        <v>10</v>
      </c>
      <c r="E314" s="89">
        <v>6.66</v>
      </c>
      <c r="F314" s="91">
        <f t="shared" si="21"/>
        <v>66.599999999999994</v>
      </c>
    </row>
    <row r="315" spans="2:6" outlineLevel="1" x14ac:dyDescent="0.2">
      <c r="B315" s="84" t="s">
        <v>21</v>
      </c>
      <c r="C315" s="82" t="s">
        <v>295</v>
      </c>
      <c r="D315" s="90">
        <v>100</v>
      </c>
      <c r="E315" s="89">
        <v>8.1199999999999992</v>
      </c>
      <c r="F315" s="91">
        <f t="shared" si="21"/>
        <v>811.99999999999989</v>
      </c>
    </row>
    <row r="316" spans="2:6" outlineLevel="1" x14ac:dyDescent="0.2">
      <c r="B316" s="84" t="s">
        <v>21</v>
      </c>
      <c r="C316" s="82" t="s">
        <v>705</v>
      </c>
      <c r="D316" s="90">
        <v>10</v>
      </c>
      <c r="E316" s="89">
        <v>7.75</v>
      </c>
      <c r="F316" s="91">
        <f t="shared" si="21"/>
        <v>77.5</v>
      </c>
    </row>
    <row r="317" spans="2:6" outlineLevel="1" x14ac:dyDescent="0.2">
      <c r="B317" s="84" t="s">
        <v>21</v>
      </c>
      <c r="C317" s="82" t="s">
        <v>706</v>
      </c>
      <c r="D317" s="90">
        <v>10</v>
      </c>
      <c r="E317" s="89">
        <v>8.42</v>
      </c>
      <c r="F317" s="91">
        <f t="shared" si="21"/>
        <v>84.2</v>
      </c>
    </row>
    <row r="318" spans="2:6" outlineLevel="1" x14ac:dyDescent="0.2">
      <c r="B318" s="84" t="s">
        <v>21</v>
      </c>
      <c r="C318" s="82" t="s">
        <v>707</v>
      </c>
      <c r="D318" s="90">
        <v>10</v>
      </c>
      <c r="E318" s="89">
        <v>9.16</v>
      </c>
      <c r="F318" s="91">
        <f t="shared" si="21"/>
        <v>91.6</v>
      </c>
    </row>
    <row r="319" spans="2:6" outlineLevel="1" x14ac:dyDescent="0.2">
      <c r="B319" s="84" t="s">
        <v>21</v>
      </c>
      <c r="C319" s="82" t="s">
        <v>708</v>
      </c>
      <c r="D319" s="90">
        <v>100</v>
      </c>
      <c r="E319" s="89">
        <v>10.1</v>
      </c>
      <c r="F319" s="91">
        <f t="shared" si="21"/>
        <v>1010</v>
      </c>
    </row>
    <row r="320" spans="2:6" outlineLevel="1" x14ac:dyDescent="0.2">
      <c r="B320" s="84" t="s">
        <v>21</v>
      </c>
      <c r="C320" s="82" t="s">
        <v>710</v>
      </c>
      <c r="D320" s="90">
        <v>10</v>
      </c>
      <c r="E320" s="89">
        <v>9.4499999999999993</v>
      </c>
      <c r="F320" s="91">
        <f t="shared" si="21"/>
        <v>94.5</v>
      </c>
    </row>
    <row r="321" spans="2:9" outlineLevel="1" x14ac:dyDescent="0.2">
      <c r="B321" s="84" t="s">
        <v>21</v>
      </c>
      <c r="C321" s="82" t="s">
        <v>711</v>
      </c>
      <c r="D321" s="90">
        <v>10</v>
      </c>
      <c r="E321" s="89">
        <v>10.220000000000001</v>
      </c>
      <c r="F321" s="91">
        <f t="shared" si="21"/>
        <v>102.2</v>
      </c>
    </row>
    <row r="322" spans="2:9" outlineLevel="1" x14ac:dyDescent="0.2">
      <c r="B322" s="84" t="s">
        <v>21</v>
      </c>
      <c r="C322" s="82" t="s">
        <v>712</v>
      </c>
      <c r="D322" s="90">
        <v>10</v>
      </c>
      <c r="E322" s="89">
        <v>10.91</v>
      </c>
      <c r="F322" s="91">
        <f t="shared" si="21"/>
        <v>109.1</v>
      </c>
    </row>
    <row r="323" spans="2:9" outlineLevel="1" x14ac:dyDescent="0.2">
      <c r="B323" s="84" t="s">
        <v>21</v>
      </c>
      <c r="C323" s="82" t="s">
        <v>713</v>
      </c>
      <c r="D323" s="90">
        <v>100</v>
      </c>
      <c r="E323" s="89">
        <v>12.07</v>
      </c>
      <c r="F323" s="91">
        <f t="shared" si="21"/>
        <v>1207</v>
      </c>
    </row>
    <row r="324" spans="2:9" outlineLevel="1" x14ac:dyDescent="0.2">
      <c r="B324" s="84" t="s">
        <v>21</v>
      </c>
      <c r="C324" s="82" t="s">
        <v>727</v>
      </c>
      <c r="D324" s="90">
        <v>10</v>
      </c>
      <c r="E324" s="89">
        <v>10.6</v>
      </c>
      <c r="F324" s="91">
        <f t="shared" si="21"/>
        <v>106</v>
      </c>
    </row>
    <row r="325" spans="2:9" outlineLevel="1" x14ac:dyDescent="0.2">
      <c r="B325" s="84" t="s">
        <v>21</v>
      </c>
      <c r="C325" s="82" t="s">
        <v>728</v>
      </c>
      <c r="D325" s="90">
        <v>10</v>
      </c>
      <c r="E325" s="89">
        <v>11.56</v>
      </c>
      <c r="F325" s="91">
        <f t="shared" si="21"/>
        <v>115.60000000000001</v>
      </c>
    </row>
    <row r="326" spans="2:9" outlineLevel="1" x14ac:dyDescent="0.2">
      <c r="B326" s="84" t="s">
        <v>21</v>
      </c>
      <c r="C326" s="82" t="s">
        <v>729</v>
      </c>
      <c r="D326" s="90">
        <v>10</v>
      </c>
      <c r="E326" s="89">
        <v>12.4</v>
      </c>
      <c r="F326" s="91">
        <f t="shared" si="21"/>
        <v>124</v>
      </c>
    </row>
    <row r="327" spans="2:9" ht="13.5" outlineLevel="1" thickBot="1" x14ac:dyDescent="0.25">
      <c r="B327" s="85" t="s">
        <v>21</v>
      </c>
      <c r="C327" s="83" t="s">
        <v>730</v>
      </c>
      <c r="D327" s="96">
        <v>100</v>
      </c>
      <c r="E327" s="88">
        <v>13.45</v>
      </c>
      <c r="F327" s="99">
        <f>++D327*E327</f>
        <v>1345</v>
      </c>
      <c r="I327" s="74"/>
    </row>
    <row r="328" spans="2:9" ht="13.5" thickBot="1" x14ac:dyDescent="0.25">
      <c r="C328" s="76" t="s">
        <v>202</v>
      </c>
      <c r="D328" s="76"/>
      <c r="F328" s="98"/>
      <c r="H328" s="75"/>
      <c r="I328" s="74"/>
    </row>
    <row r="329" spans="2:9" ht="44.25" customHeight="1" thickBot="1" x14ac:dyDescent="0.25">
      <c r="B329" s="68" t="s">
        <v>296</v>
      </c>
      <c r="C329" s="310" t="s">
        <v>297</v>
      </c>
      <c r="D329" s="311"/>
      <c r="E329" s="311"/>
      <c r="F329" s="312"/>
      <c r="H329" s="86">
        <f>SUM(F331:F339)</f>
        <v>2582</v>
      </c>
    </row>
    <row r="330" spans="2:9" ht="13.5" outlineLevel="1" thickBot="1" x14ac:dyDescent="0.25">
      <c r="B330" s="69"/>
      <c r="C330" s="70" t="s">
        <v>2</v>
      </c>
      <c r="D330" s="70" t="s">
        <v>3</v>
      </c>
      <c r="E330" s="70" t="s">
        <v>4</v>
      </c>
      <c r="F330" s="71" t="s">
        <v>5</v>
      </c>
      <c r="H330" s="136" t="s">
        <v>888</v>
      </c>
    </row>
    <row r="331" spans="2:9" outlineLevel="1" x14ac:dyDescent="0.2">
      <c r="B331" s="84" t="s">
        <v>21</v>
      </c>
      <c r="C331" s="82" t="s">
        <v>298</v>
      </c>
      <c r="D331" s="90">
        <v>3500</v>
      </c>
      <c r="E331" s="89">
        <v>0.12</v>
      </c>
      <c r="F331" s="91">
        <f>++D331*E331</f>
        <v>420</v>
      </c>
      <c r="H331" s="137"/>
    </row>
    <row r="332" spans="2:9" outlineLevel="1" x14ac:dyDescent="0.2">
      <c r="B332" s="84" t="s">
        <v>21</v>
      </c>
      <c r="C332" s="82" t="s">
        <v>299</v>
      </c>
      <c r="D332" s="90">
        <v>3200</v>
      </c>
      <c r="E332" s="89">
        <v>0.26</v>
      </c>
      <c r="F332" s="91">
        <f t="shared" ref="F332:F339" si="22">++D332*E332</f>
        <v>832</v>
      </c>
    </row>
    <row r="333" spans="2:9" outlineLevel="1" x14ac:dyDescent="0.2">
      <c r="B333" s="84" t="s">
        <v>21</v>
      </c>
      <c r="C333" s="82" t="s">
        <v>300</v>
      </c>
      <c r="D333" s="90">
        <v>50</v>
      </c>
      <c r="E333" s="89">
        <v>0.34</v>
      </c>
      <c r="F333" s="91">
        <f t="shared" si="22"/>
        <v>17</v>
      </c>
    </row>
    <row r="334" spans="2:9" outlineLevel="1" x14ac:dyDescent="0.2">
      <c r="B334" s="84" t="s">
        <v>21</v>
      </c>
      <c r="C334" s="82" t="s">
        <v>301</v>
      </c>
      <c r="D334" s="90">
        <v>900</v>
      </c>
      <c r="E334" s="89">
        <v>0.45</v>
      </c>
      <c r="F334" s="91">
        <f t="shared" si="22"/>
        <v>405</v>
      </c>
    </row>
    <row r="335" spans="2:9" outlineLevel="1" x14ac:dyDescent="0.2">
      <c r="B335" s="84" t="s">
        <v>21</v>
      </c>
      <c r="C335" s="82" t="s">
        <v>302</v>
      </c>
      <c r="D335" s="90">
        <v>300</v>
      </c>
      <c r="E335" s="89">
        <v>0.72</v>
      </c>
      <c r="F335" s="91">
        <f t="shared" si="22"/>
        <v>216</v>
      </c>
    </row>
    <row r="336" spans="2:9" outlineLevel="1" x14ac:dyDescent="0.2">
      <c r="B336" s="84" t="s">
        <v>21</v>
      </c>
      <c r="C336" s="82" t="s">
        <v>303</v>
      </c>
      <c r="D336" s="90">
        <v>100</v>
      </c>
      <c r="E336" s="89">
        <v>0.82</v>
      </c>
      <c r="F336" s="91">
        <f t="shared" si="22"/>
        <v>82</v>
      </c>
    </row>
    <row r="337" spans="2:9" outlineLevel="1" x14ac:dyDescent="0.2">
      <c r="B337" s="84" t="s">
        <v>21</v>
      </c>
      <c r="C337" s="104" t="s">
        <v>709</v>
      </c>
      <c r="D337" s="90">
        <v>100</v>
      </c>
      <c r="E337" s="106">
        <v>1.82</v>
      </c>
      <c r="F337" s="91">
        <f t="shared" si="22"/>
        <v>182</v>
      </c>
    </row>
    <row r="338" spans="2:9" outlineLevel="1" x14ac:dyDescent="0.2">
      <c r="B338" s="103" t="s">
        <v>21</v>
      </c>
      <c r="C338" s="104" t="s">
        <v>714</v>
      </c>
      <c r="D338" s="105">
        <v>100</v>
      </c>
      <c r="E338" s="106">
        <v>2.0299999999999998</v>
      </c>
      <c r="F338" s="91">
        <f t="shared" si="22"/>
        <v>202.99999999999997</v>
      </c>
    </row>
    <row r="339" spans="2:9" ht="13.5" outlineLevel="1" thickBot="1" x14ac:dyDescent="0.25">
      <c r="B339" s="85" t="s">
        <v>21</v>
      </c>
      <c r="C339" s="83" t="s">
        <v>715</v>
      </c>
      <c r="D339" s="96">
        <v>100</v>
      </c>
      <c r="E339" s="88">
        <v>2.25</v>
      </c>
      <c r="F339" s="99">
        <f t="shared" si="22"/>
        <v>225</v>
      </c>
      <c r="I339" s="74"/>
    </row>
    <row r="340" spans="2:9" ht="13.5" thickBot="1" x14ac:dyDescent="0.25">
      <c r="C340" s="76" t="s">
        <v>202</v>
      </c>
      <c r="D340" s="76"/>
      <c r="F340" s="98"/>
      <c r="H340" s="75"/>
      <c r="I340" s="74"/>
    </row>
    <row r="341" spans="2:9" ht="44.25" customHeight="1" thickBot="1" x14ac:dyDescent="0.25">
      <c r="B341" s="68" t="s">
        <v>716</v>
      </c>
      <c r="C341" s="310" t="s">
        <v>717</v>
      </c>
      <c r="D341" s="311"/>
      <c r="E341" s="311"/>
      <c r="F341" s="312"/>
      <c r="H341" s="86">
        <f>SUM(F343:F351)</f>
        <v>943.5</v>
      </c>
    </row>
    <row r="342" spans="2:9" ht="13.5" outlineLevel="1" thickBot="1" x14ac:dyDescent="0.25">
      <c r="B342" s="69"/>
      <c r="C342" s="70" t="s">
        <v>2</v>
      </c>
      <c r="D342" s="70" t="s">
        <v>3</v>
      </c>
      <c r="E342" s="70" t="s">
        <v>4</v>
      </c>
      <c r="F342" s="71" t="s">
        <v>5</v>
      </c>
      <c r="H342" s="136" t="s">
        <v>888</v>
      </c>
    </row>
    <row r="343" spans="2:9" outlineLevel="1" x14ac:dyDescent="0.2">
      <c r="B343" s="84" t="s">
        <v>21</v>
      </c>
      <c r="C343" s="82" t="s">
        <v>718</v>
      </c>
      <c r="D343" s="90">
        <v>3500</v>
      </c>
      <c r="E343" s="89">
        <v>7.0000000000000007E-2</v>
      </c>
      <c r="F343" s="91">
        <f>++D343*E343</f>
        <v>245.00000000000003</v>
      </c>
      <c r="H343" s="137"/>
    </row>
    <row r="344" spans="2:9" outlineLevel="1" x14ac:dyDescent="0.2">
      <c r="B344" s="84" t="s">
        <v>21</v>
      </c>
      <c r="C344" s="82" t="s">
        <v>719</v>
      </c>
      <c r="D344" s="90">
        <v>3200</v>
      </c>
      <c r="E344" s="89">
        <v>7.0000000000000007E-2</v>
      </c>
      <c r="F344" s="91">
        <f t="shared" ref="F344:F351" si="23">++D344*E344</f>
        <v>224.00000000000003</v>
      </c>
    </row>
    <row r="345" spans="2:9" outlineLevel="1" x14ac:dyDescent="0.2">
      <c r="B345" s="84" t="s">
        <v>21</v>
      </c>
      <c r="C345" s="82" t="s">
        <v>720</v>
      </c>
      <c r="D345" s="90">
        <v>50</v>
      </c>
      <c r="E345" s="89">
        <v>0.11</v>
      </c>
      <c r="F345" s="91">
        <f t="shared" si="23"/>
        <v>5.5</v>
      </c>
    </row>
    <row r="346" spans="2:9" outlineLevel="1" x14ac:dyDescent="0.2">
      <c r="B346" s="84" t="s">
        <v>21</v>
      </c>
      <c r="C346" s="82" t="s">
        <v>721</v>
      </c>
      <c r="D346" s="90">
        <v>900</v>
      </c>
      <c r="E346" s="89">
        <v>0.2</v>
      </c>
      <c r="F346" s="91">
        <f t="shared" si="23"/>
        <v>180</v>
      </c>
    </row>
    <row r="347" spans="2:9" outlineLevel="1" x14ac:dyDescent="0.2">
      <c r="B347" s="84" t="s">
        <v>21</v>
      </c>
      <c r="C347" s="82" t="s">
        <v>722</v>
      </c>
      <c r="D347" s="90">
        <v>300</v>
      </c>
      <c r="E347" s="89">
        <v>0.25</v>
      </c>
      <c r="F347" s="91">
        <f t="shared" si="23"/>
        <v>75</v>
      </c>
    </row>
    <row r="348" spans="2:9" outlineLevel="1" x14ac:dyDescent="0.2">
      <c r="B348" s="84" t="s">
        <v>21</v>
      </c>
      <c r="C348" s="82" t="s">
        <v>723</v>
      </c>
      <c r="D348" s="90">
        <v>100</v>
      </c>
      <c r="E348" s="89">
        <v>0.26</v>
      </c>
      <c r="F348" s="91">
        <f t="shared" si="23"/>
        <v>26</v>
      </c>
    </row>
    <row r="349" spans="2:9" outlineLevel="1" x14ac:dyDescent="0.2">
      <c r="B349" s="84" t="s">
        <v>21</v>
      </c>
      <c r="C349" s="104" t="s">
        <v>724</v>
      </c>
      <c r="D349" s="90">
        <v>100</v>
      </c>
      <c r="E349" s="106">
        <v>0.32</v>
      </c>
      <c r="F349" s="91">
        <f t="shared" si="23"/>
        <v>32</v>
      </c>
    </row>
    <row r="350" spans="2:9" outlineLevel="1" x14ac:dyDescent="0.2">
      <c r="B350" s="103" t="s">
        <v>21</v>
      </c>
      <c r="C350" s="104" t="s">
        <v>725</v>
      </c>
      <c r="D350" s="105">
        <v>100</v>
      </c>
      <c r="E350" s="106">
        <v>0.54</v>
      </c>
      <c r="F350" s="91">
        <f t="shared" si="23"/>
        <v>54</v>
      </c>
    </row>
    <row r="351" spans="2:9" ht="13.5" outlineLevel="1" thickBot="1" x14ac:dyDescent="0.25">
      <c r="B351" s="85" t="s">
        <v>21</v>
      </c>
      <c r="C351" s="83" t="s">
        <v>726</v>
      </c>
      <c r="D351" s="96">
        <v>100</v>
      </c>
      <c r="E351" s="88">
        <v>1.02</v>
      </c>
      <c r="F351" s="99">
        <f t="shared" si="23"/>
        <v>102</v>
      </c>
      <c r="I351" s="74"/>
    </row>
    <row r="352" spans="2:9" ht="13.5" thickBot="1" x14ac:dyDescent="0.25">
      <c r="C352" s="76"/>
      <c r="D352" s="76"/>
      <c r="E352" s="77"/>
      <c r="F352" s="78"/>
      <c r="H352" s="74"/>
    </row>
    <row r="353" spans="2:9" ht="44.25" customHeight="1" thickBot="1" x14ac:dyDescent="0.25">
      <c r="B353" s="68" t="s">
        <v>731</v>
      </c>
      <c r="C353" s="310" t="s">
        <v>741</v>
      </c>
      <c r="D353" s="311"/>
      <c r="E353" s="311"/>
      <c r="F353" s="312"/>
      <c r="H353" s="86">
        <f>SUM(F355:F363)</f>
        <v>11596.85</v>
      </c>
    </row>
    <row r="354" spans="2:9" ht="13.5" outlineLevel="1" thickBot="1" x14ac:dyDescent="0.25">
      <c r="B354" s="69"/>
      <c r="C354" s="70" t="s">
        <v>2</v>
      </c>
      <c r="D354" s="70" t="s">
        <v>3</v>
      </c>
      <c r="E354" s="70" t="s">
        <v>4</v>
      </c>
      <c r="F354" s="71" t="s">
        <v>5</v>
      </c>
      <c r="H354" s="136" t="s">
        <v>888</v>
      </c>
    </row>
    <row r="355" spans="2:9" outlineLevel="1" x14ac:dyDescent="0.2">
      <c r="B355" s="84" t="s">
        <v>21</v>
      </c>
      <c r="C355" s="82" t="s">
        <v>732</v>
      </c>
      <c r="D355" s="90">
        <v>50</v>
      </c>
      <c r="E355" s="89">
        <v>5.75</v>
      </c>
      <c r="F355" s="91">
        <f>++D355*E355</f>
        <v>287.5</v>
      </c>
      <c r="H355" s="137"/>
    </row>
    <row r="356" spans="2:9" outlineLevel="1" x14ac:dyDescent="0.2">
      <c r="B356" s="84" t="s">
        <v>21</v>
      </c>
      <c r="C356" s="82" t="s">
        <v>733</v>
      </c>
      <c r="D356" s="90">
        <v>100</v>
      </c>
      <c r="E356" s="89">
        <v>9.5299999999999994</v>
      </c>
      <c r="F356" s="91">
        <f t="shared" ref="F356:F363" si="24">++D356*E356</f>
        <v>952.99999999999989</v>
      </c>
    </row>
    <row r="357" spans="2:9" outlineLevel="1" x14ac:dyDescent="0.2">
      <c r="B357" s="84" t="s">
        <v>21</v>
      </c>
      <c r="C357" s="82" t="s">
        <v>734</v>
      </c>
      <c r="D357" s="90">
        <v>5</v>
      </c>
      <c r="E357" s="89">
        <v>11.62</v>
      </c>
      <c r="F357" s="91">
        <f t="shared" si="24"/>
        <v>58.099999999999994</v>
      </c>
    </row>
    <row r="358" spans="2:9" outlineLevel="1" x14ac:dyDescent="0.2">
      <c r="B358" s="84" t="s">
        <v>21</v>
      </c>
      <c r="C358" s="82" t="s">
        <v>735</v>
      </c>
      <c r="D358" s="90">
        <v>100</v>
      </c>
      <c r="E358" s="89">
        <v>13.9</v>
      </c>
      <c r="F358" s="91">
        <f t="shared" si="24"/>
        <v>1390</v>
      </c>
    </row>
    <row r="359" spans="2:9" outlineLevel="1" x14ac:dyDescent="0.2">
      <c r="B359" s="84" t="s">
        <v>21</v>
      </c>
      <c r="C359" s="82" t="s">
        <v>736</v>
      </c>
      <c r="D359" s="90">
        <v>75</v>
      </c>
      <c r="E359" s="89">
        <v>16.8</v>
      </c>
      <c r="F359" s="91">
        <f t="shared" si="24"/>
        <v>1260</v>
      </c>
    </row>
    <row r="360" spans="2:9" outlineLevel="1" x14ac:dyDescent="0.2">
      <c r="B360" s="84" t="s">
        <v>21</v>
      </c>
      <c r="C360" s="82" t="s">
        <v>737</v>
      </c>
      <c r="D360" s="90">
        <v>75</v>
      </c>
      <c r="E360" s="89">
        <v>22.07</v>
      </c>
      <c r="F360" s="91">
        <f t="shared" si="24"/>
        <v>1655.25</v>
      </c>
    </row>
    <row r="361" spans="2:9" outlineLevel="1" x14ac:dyDescent="0.2">
      <c r="B361" s="84" t="s">
        <v>21</v>
      </c>
      <c r="C361" s="104" t="s">
        <v>738</v>
      </c>
      <c r="D361" s="90">
        <v>50</v>
      </c>
      <c r="E361" s="106">
        <v>29.1</v>
      </c>
      <c r="F361" s="91">
        <f t="shared" si="24"/>
        <v>1455</v>
      </c>
    </row>
    <row r="362" spans="2:9" outlineLevel="1" x14ac:dyDescent="0.2">
      <c r="B362" s="103" t="s">
        <v>21</v>
      </c>
      <c r="C362" s="104" t="s">
        <v>739</v>
      </c>
      <c r="D362" s="105">
        <v>50</v>
      </c>
      <c r="E362" s="106">
        <v>34.4</v>
      </c>
      <c r="F362" s="91">
        <f t="shared" si="24"/>
        <v>1720</v>
      </c>
    </row>
    <row r="363" spans="2:9" ht="13.5" outlineLevel="1" thickBot="1" x14ac:dyDescent="0.25">
      <c r="B363" s="85" t="s">
        <v>21</v>
      </c>
      <c r="C363" s="83" t="s">
        <v>740</v>
      </c>
      <c r="D363" s="96">
        <v>50</v>
      </c>
      <c r="E363" s="88">
        <v>56.36</v>
      </c>
      <c r="F363" s="99">
        <f t="shared" si="24"/>
        <v>2818</v>
      </c>
      <c r="I363" s="74"/>
    </row>
    <row r="364" spans="2:9" ht="13.5" thickBot="1" x14ac:dyDescent="0.25"/>
    <row r="365" spans="2:9" ht="44.25" customHeight="1" thickBot="1" x14ac:dyDescent="0.25">
      <c r="B365" s="68" t="s">
        <v>742</v>
      </c>
      <c r="C365" s="310" t="s">
        <v>749</v>
      </c>
      <c r="D365" s="311"/>
      <c r="E365" s="311"/>
      <c r="F365" s="312"/>
      <c r="H365" s="86">
        <f>SUM(F367:F379)</f>
        <v>959.8599999999999</v>
      </c>
    </row>
    <row r="366" spans="2:9" ht="13.5" outlineLevel="1" thickBot="1" x14ac:dyDescent="0.25">
      <c r="B366" s="69"/>
      <c r="C366" s="70" t="s">
        <v>2</v>
      </c>
      <c r="D366" s="70" t="s">
        <v>3</v>
      </c>
      <c r="E366" s="70" t="s">
        <v>4</v>
      </c>
      <c r="F366" s="71" t="s">
        <v>5</v>
      </c>
      <c r="H366" s="136" t="s">
        <v>888</v>
      </c>
    </row>
    <row r="367" spans="2:9" outlineLevel="1" x14ac:dyDescent="0.2">
      <c r="B367" s="84" t="s">
        <v>21</v>
      </c>
      <c r="C367" s="82" t="s">
        <v>743</v>
      </c>
      <c r="D367" s="90">
        <v>50</v>
      </c>
      <c r="E367" s="89">
        <v>0.55000000000000004</v>
      </c>
      <c r="F367" s="91">
        <f>++D367*E367</f>
        <v>27.500000000000004</v>
      </c>
      <c r="H367" s="137"/>
    </row>
    <row r="368" spans="2:9" outlineLevel="1" x14ac:dyDescent="0.2">
      <c r="B368" s="84" t="s">
        <v>21</v>
      </c>
      <c r="C368" s="82" t="s">
        <v>744</v>
      </c>
      <c r="D368" s="90">
        <v>20</v>
      </c>
      <c r="E368" s="89">
        <v>0.63</v>
      </c>
      <c r="F368" s="91">
        <f t="shared" ref="F368:F379" si="25">++D368*E368</f>
        <v>12.6</v>
      </c>
    </row>
    <row r="369" spans="2:9" outlineLevel="1" x14ac:dyDescent="0.2">
      <c r="B369" s="84" t="s">
        <v>21</v>
      </c>
      <c r="C369" s="82" t="s">
        <v>232</v>
      </c>
      <c r="D369" s="90">
        <v>100</v>
      </c>
      <c r="E369" s="89">
        <v>0.74</v>
      </c>
      <c r="F369" s="91">
        <f t="shared" si="25"/>
        <v>74</v>
      </c>
    </row>
    <row r="370" spans="2:9" outlineLevel="1" x14ac:dyDescent="0.2">
      <c r="B370" s="84" t="s">
        <v>21</v>
      </c>
      <c r="C370" s="82" t="s">
        <v>233</v>
      </c>
      <c r="D370" s="90">
        <v>300</v>
      </c>
      <c r="E370" s="89">
        <v>0.88</v>
      </c>
      <c r="F370" s="91">
        <f t="shared" si="25"/>
        <v>264</v>
      </c>
    </row>
    <row r="371" spans="2:9" outlineLevel="1" x14ac:dyDescent="0.2">
      <c r="B371" s="84" t="s">
        <v>21</v>
      </c>
      <c r="C371" s="82" t="s">
        <v>745</v>
      </c>
      <c r="D371" s="90">
        <v>2</v>
      </c>
      <c r="E371" s="89">
        <v>0.99</v>
      </c>
      <c r="F371" s="91">
        <f t="shared" si="25"/>
        <v>1.98</v>
      </c>
    </row>
    <row r="372" spans="2:9" outlineLevel="1" x14ac:dyDescent="0.2">
      <c r="B372" s="84" t="s">
        <v>21</v>
      </c>
      <c r="C372" s="82" t="s">
        <v>234</v>
      </c>
      <c r="D372" s="90">
        <v>150</v>
      </c>
      <c r="E372" s="89">
        <v>1.18</v>
      </c>
      <c r="F372" s="91">
        <f t="shared" si="25"/>
        <v>177</v>
      </c>
    </row>
    <row r="373" spans="2:9" outlineLevel="1" x14ac:dyDescent="0.2">
      <c r="B373" s="84" t="s">
        <v>21</v>
      </c>
      <c r="C373" s="82" t="s">
        <v>235</v>
      </c>
      <c r="D373" s="90">
        <v>150</v>
      </c>
      <c r="E373" s="89">
        <v>2.33</v>
      </c>
      <c r="F373" s="91">
        <f t="shared" si="25"/>
        <v>349.5</v>
      </c>
    </row>
    <row r="374" spans="2:9" outlineLevel="1" x14ac:dyDescent="0.2">
      <c r="B374" s="84" t="s">
        <v>21</v>
      </c>
      <c r="C374" s="82" t="s">
        <v>236</v>
      </c>
      <c r="D374" s="90">
        <v>1</v>
      </c>
      <c r="E374" s="89">
        <v>2.66</v>
      </c>
      <c r="F374" s="91">
        <f t="shared" si="25"/>
        <v>2.66</v>
      </c>
    </row>
    <row r="375" spans="2:9" outlineLevel="1" x14ac:dyDescent="0.2">
      <c r="B375" s="84" t="s">
        <v>21</v>
      </c>
      <c r="C375" s="82" t="s">
        <v>237</v>
      </c>
      <c r="D375" s="90">
        <v>5</v>
      </c>
      <c r="E375" s="89">
        <v>4.17</v>
      </c>
      <c r="F375" s="91">
        <f t="shared" si="25"/>
        <v>20.85</v>
      </c>
    </row>
    <row r="376" spans="2:9" outlineLevel="1" x14ac:dyDescent="0.2">
      <c r="B376" s="84" t="s">
        <v>21</v>
      </c>
      <c r="C376" s="104" t="s">
        <v>746</v>
      </c>
      <c r="D376" s="90">
        <v>1</v>
      </c>
      <c r="E376" s="89">
        <v>5.91</v>
      </c>
      <c r="F376" s="91">
        <f t="shared" si="25"/>
        <v>5.91</v>
      </c>
    </row>
    <row r="377" spans="2:9" outlineLevel="1" x14ac:dyDescent="0.2">
      <c r="B377" s="103" t="s">
        <v>21</v>
      </c>
      <c r="C377" s="104" t="s">
        <v>238</v>
      </c>
      <c r="D377" s="105">
        <v>1</v>
      </c>
      <c r="E377" s="89">
        <v>6.89</v>
      </c>
      <c r="F377" s="91">
        <f t="shared" si="25"/>
        <v>6.89</v>
      </c>
    </row>
    <row r="378" spans="2:9" outlineLevel="1" x14ac:dyDescent="0.2">
      <c r="B378" s="103" t="s">
        <v>21</v>
      </c>
      <c r="C378" s="104" t="s">
        <v>747</v>
      </c>
      <c r="D378" s="105">
        <v>1</v>
      </c>
      <c r="E378" s="89">
        <v>7.55</v>
      </c>
      <c r="F378" s="91">
        <f t="shared" si="25"/>
        <v>7.55</v>
      </c>
    </row>
    <row r="379" spans="2:9" ht="13.5" outlineLevel="1" thickBot="1" x14ac:dyDescent="0.25">
      <c r="B379" s="85" t="s">
        <v>21</v>
      </c>
      <c r="C379" s="83" t="s">
        <v>748</v>
      </c>
      <c r="D379" s="96">
        <v>1</v>
      </c>
      <c r="E379" s="88">
        <v>9.42</v>
      </c>
      <c r="F379" s="99">
        <f t="shared" si="25"/>
        <v>9.42</v>
      </c>
      <c r="I379" s="74"/>
    </row>
    <row r="380" spans="2:9" ht="13.5" thickBot="1" x14ac:dyDescent="0.25"/>
    <row r="381" spans="2:9" ht="44.25" customHeight="1" thickBot="1" x14ac:dyDescent="0.25">
      <c r="B381" s="68" t="s">
        <v>751</v>
      </c>
      <c r="C381" s="310" t="s">
        <v>750</v>
      </c>
      <c r="D381" s="311"/>
      <c r="E381" s="311"/>
      <c r="F381" s="312"/>
      <c r="H381" s="86">
        <f>SUM(F383:F395)</f>
        <v>4485.28</v>
      </c>
    </row>
    <row r="382" spans="2:9" ht="13.5" outlineLevel="1" thickBot="1" x14ac:dyDescent="0.25">
      <c r="B382" s="69"/>
      <c r="C382" s="70" t="s">
        <v>2</v>
      </c>
      <c r="D382" s="70" t="s">
        <v>3</v>
      </c>
      <c r="E382" s="70" t="s">
        <v>4</v>
      </c>
      <c r="F382" s="71" t="s">
        <v>5</v>
      </c>
      <c r="H382" s="136" t="s">
        <v>888</v>
      </c>
    </row>
    <row r="383" spans="2:9" outlineLevel="1" x14ac:dyDescent="0.2">
      <c r="B383" s="84" t="s">
        <v>21</v>
      </c>
      <c r="C383" s="82" t="s">
        <v>743</v>
      </c>
      <c r="D383" s="90">
        <v>1</v>
      </c>
      <c r="E383" s="89">
        <v>5.76</v>
      </c>
      <c r="F383" s="91">
        <f>++D383*E383</f>
        <v>5.76</v>
      </c>
      <c r="H383" s="137"/>
    </row>
    <row r="384" spans="2:9" outlineLevel="1" x14ac:dyDescent="0.2">
      <c r="B384" s="84" t="s">
        <v>21</v>
      </c>
      <c r="C384" s="82" t="s">
        <v>744</v>
      </c>
      <c r="D384" s="90">
        <v>1</v>
      </c>
      <c r="E384" s="89">
        <v>5.76</v>
      </c>
      <c r="F384" s="91">
        <f t="shared" ref="F384:F394" si="26">++D384*E384</f>
        <v>5.76</v>
      </c>
    </row>
    <row r="385" spans="2:9" outlineLevel="1" x14ac:dyDescent="0.2">
      <c r="B385" s="84" t="s">
        <v>21</v>
      </c>
      <c r="C385" s="82" t="s">
        <v>232</v>
      </c>
      <c r="D385" s="90">
        <v>15</v>
      </c>
      <c r="E385" s="89">
        <v>5.76</v>
      </c>
      <c r="F385" s="91">
        <f t="shared" si="26"/>
        <v>86.399999999999991</v>
      </c>
    </row>
    <row r="386" spans="2:9" outlineLevel="1" x14ac:dyDescent="0.2">
      <c r="B386" s="84" t="s">
        <v>21</v>
      </c>
      <c r="C386" s="82" t="s">
        <v>233</v>
      </c>
      <c r="D386" s="90">
        <v>75</v>
      </c>
      <c r="E386" s="89">
        <v>6.72</v>
      </c>
      <c r="F386" s="91">
        <f t="shared" si="26"/>
        <v>504</v>
      </c>
    </row>
    <row r="387" spans="2:9" outlineLevel="1" x14ac:dyDescent="0.2">
      <c r="B387" s="84" t="s">
        <v>21</v>
      </c>
      <c r="C387" s="82" t="s">
        <v>745</v>
      </c>
      <c r="D387" s="90">
        <v>10</v>
      </c>
      <c r="E387" s="89">
        <v>7.69</v>
      </c>
      <c r="F387" s="91">
        <f t="shared" si="26"/>
        <v>76.900000000000006</v>
      </c>
    </row>
    <row r="388" spans="2:9" outlineLevel="1" x14ac:dyDescent="0.2">
      <c r="B388" s="84" t="s">
        <v>21</v>
      </c>
      <c r="C388" s="82" t="s">
        <v>234</v>
      </c>
      <c r="D388" s="90">
        <v>50</v>
      </c>
      <c r="E388" s="89">
        <v>9.61</v>
      </c>
      <c r="F388" s="91">
        <f t="shared" si="26"/>
        <v>480.5</v>
      </c>
    </row>
    <row r="389" spans="2:9" outlineLevel="1" x14ac:dyDescent="0.2">
      <c r="B389" s="84" t="s">
        <v>21</v>
      </c>
      <c r="C389" s="82" t="s">
        <v>235</v>
      </c>
      <c r="D389" s="90">
        <v>50</v>
      </c>
      <c r="E389" s="89">
        <v>12.49</v>
      </c>
      <c r="F389" s="91">
        <f t="shared" si="26"/>
        <v>624.5</v>
      </c>
    </row>
    <row r="390" spans="2:9" outlineLevel="1" x14ac:dyDescent="0.2">
      <c r="B390" s="84" t="s">
        <v>21</v>
      </c>
      <c r="C390" s="82" t="s">
        <v>236</v>
      </c>
      <c r="D390" s="90">
        <v>2</v>
      </c>
      <c r="E390" s="89">
        <v>12.9</v>
      </c>
      <c r="F390" s="91">
        <f t="shared" si="26"/>
        <v>25.8</v>
      </c>
    </row>
    <row r="391" spans="2:9" outlineLevel="1" x14ac:dyDescent="0.2">
      <c r="B391" s="84" t="s">
        <v>21</v>
      </c>
      <c r="C391" s="82" t="s">
        <v>237</v>
      </c>
      <c r="D391" s="90">
        <v>75</v>
      </c>
      <c r="E391" s="89">
        <v>19.21</v>
      </c>
      <c r="F391" s="91">
        <f t="shared" si="26"/>
        <v>1440.75</v>
      </c>
    </row>
    <row r="392" spans="2:9" outlineLevel="1" x14ac:dyDescent="0.2">
      <c r="B392" s="84" t="s">
        <v>21</v>
      </c>
      <c r="C392" s="82" t="s">
        <v>746</v>
      </c>
      <c r="D392" s="90">
        <v>1</v>
      </c>
      <c r="E392" s="89">
        <v>24.96</v>
      </c>
      <c r="F392" s="91">
        <f t="shared" si="26"/>
        <v>24.96</v>
      </c>
    </row>
    <row r="393" spans="2:9" outlineLevel="1" x14ac:dyDescent="0.2">
      <c r="B393" s="84" t="s">
        <v>21</v>
      </c>
      <c r="C393" s="82" t="s">
        <v>238</v>
      </c>
      <c r="D393" s="90">
        <v>25</v>
      </c>
      <c r="E393" s="89">
        <v>27.85</v>
      </c>
      <c r="F393" s="91">
        <f t="shared" si="26"/>
        <v>696.25</v>
      </c>
    </row>
    <row r="394" spans="2:9" outlineLevel="1" x14ac:dyDescent="0.2">
      <c r="B394" s="84" t="s">
        <v>21</v>
      </c>
      <c r="C394" s="82" t="s">
        <v>747</v>
      </c>
      <c r="D394" s="90">
        <v>5</v>
      </c>
      <c r="E394" s="89">
        <v>47.05</v>
      </c>
      <c r="F394" s="91">
        <f t="shared" si="26"/>
        <v>235.25</v>
      </c>
    </row>
    <row r="395" spans="2:9" ht="13.5" outlineLevel="1" thickBot="1" x14ac:dyDescent="0.25">
      <c r="B395" s="85" t="s">
        <v>21</v>
      </c>
      <c r="C395" s="83" t="s">
        <v>748</v>
      </c>
      <c r="D395" s="96">
        <v>5</v>
      </c>
      <c r="E395" s="88">
        <v>55.69</v>
      </c>
      <c r="F395" s="99">
        <f>++D395*E395</f>
        <v>278.45</v>
      </c>
      <c r="I395" s="74"/>
    </row>
    <row r="396" spans="2:9" ht="13.5" thickBot="1" x14ac:dyDescent="0.25"/>
    <row r="397" spans="2:9" ht="44.25" customHeight="1" thickBot="1" x14ac:dyDescent="0.25">
      <c r="B397" s="68" t="s">
        <v>752</v>
      </c>
      <c r="C397" s="310" t="s">
        <v>761</v>
      </c>
      <c r="D397" s="311"/>
      <c r="E397" s="311"/>
      <c r="F397" s="312"/>
      <c r="H397" s="86">
        <f>SUM(F399:F410)</f>
        <v>4435.91</v>
      </c>
    </row>
    <row r="398" spans="2:9" ht="13.5" outlineLevel="1" thickBot="1" x14ac:dyDescent="0.25">
      <c r="B398" s="69"/>
      <c r="C398" s="70" t="s">
        <v>2</v>
      </c>
      <c r="D398" s="70" t="s">
        <v>3</v>
      </c>
      <c r="E398" s="70" t="s">
        <v>4</v>
      </c>
      <c r="F398" s="71" t="s">
        <v>5</v>
      </c>
      <c r="H398" s="136" t="s">
        <v>888</v>
      </c>
    </row>
    <row r="399" spans="2:9" outlineLevel="1" x14ac:dyDescent="0.2">
      <c r="B399" s="84" t="s">
        <v>21</v>
      </c>
      <c r="C399" s="82" t="s">
        <v>753</v>
      </c>
      <c r="D399" s="90">
        <v>5</v>
      </c>
      <c r="E399" s="89">
        <v>5.65</v>
      </c>
      <c r="F399" s="91">
        <f>++D399*E399</f>
        <v>28.25</v>
      </c>
      <c r="H399" s="137"/>
    </row>
    <row r="400" spans="2:9" outlineLevel="1" x14ac:dyDescent="0.2">
      <c r="B400" s="84" t="s">
        <v>21</v>
      </c>
      <c r="C400" s="82" t="s">
        <v>754</v>
      </c>
      <c r="D400" s="90">
        <v>5</v>
      </c>
      <c r="E400" s="89">
        <v>6.95</v>
      </c>
      <c r="F400" s="91">
        <f t="shared" ref="F400:F410" si="27">++D400*E400</f>
        <v>34.75</v>
      </c>
    </row>
    <row r="401" spans="2:9" outlineLevel="1" x14ac:dyDescent="0.2">
      <c r="B401" s="84" t="s">
        <v>21</v>
      </c>
      <c r="C401" s="82" t="s">
        <v>755</v>
      </c>
      <c r="D401" s="90">
        <v>5</v>
      </c>
      <c r="E401" s="89">
        <v>12.34</v>
      </c>
      <c r="F401" s="91">
        <f t="shared" si="27"/>
        <v>61.7</v>
      </c>
    </row>
    <row r="402" spans="2:9" outlineLevel="1" x14ac:dyDescent="0.2">
      <c r="B402" s="84" t="s">
        <v>21</v>
      </c>
      <c r="C402" s="82" t="s">
        <v>235</v>
      </c>
      <c r="D402" s="90">
        <v>5</v>
      </c>
      <c r="E402" s="89">
        <v>18.72</v>
      </c>
      <c r="F402" s="91">
        <f t="shared" si="27"/>
        <v>93.6</v>
      </c>
    </row>
    <row r="403" spans="2:9" outlineLevel="1" x14ac:dyDescent="0.2">
      <c r="B403" s="84" t="s">
        <v>21</v>
      </c>
      <c r="C403" s="82" t="s">
        <v>236</v>
      </c>
      <c r="D403" s="90">
        <v>5</v>
      </c>
      <c r="E403" s="89">
        <v>28.97</v>
      </c>
      <c r="F403" s="91">
        <f t="shared" si="27"/>
        <v>144.85</v>
      </c>
    </row>
    <row r="404" spans="2:9" outlineLevel="1" x14ac:dyDescent="0.2">
      <c r="B404" s="84" t="s">
        <v>21</v>
      </c>
      <c r="C404" s="82" t="s">
        <v>756</v>
      </c>
      <c r="D404" s="90">
        <v>10</v>
      </c>
      <c r="E404" s="89">
        <v>45.86</v>
      </c>
      <c r="F404" s="91">
        <f t="shared" si="27"/>
        <v>458.6</v>
      </c>
    </row>
    <row r="405" spans="2:9" outlineLevel="1" x14ac:dyDescent="0.2">
      <c r="B405" s="84" t="s">
        <v>21</v>
      </c>
      <c r="C405" s="82" t="s">
        <v>238</v>
      </c>
      <c r="D405" s="90">
        <v>10</v>
      </c>
      <c r="E405" s="89">
        <v>74.17</v>
      </c>
      <c r="F405" s="91">
        <f t="shared" si="27"/>
        <v>741.7</v>
      </c>
    </row>
    <row r="406" spans="2:9" outlineLevel="1" x14ac:dyDescent="0.2">
      <c r="B406" s="84" t="s">
        <v>21</v>
      </c>
      <c r="C406" s="82" t="s">
        <v>757</v>
      </c>
      <c r="D406" s="90">
        <v>10</v>
      </c>
      <c r="E406" s="89">
        <v>97.39</v>
      </c>
      <c r="F406" s="91">
        <f t="shared" si="27"/>
        <v>973.9</v>
      </c>
    </row>
    <row r="407" spans="2:9" outlineLevel="1" x14ac:dyDescent="0.2">
      <c r="B407" s="84" t="s">
        <v>21</v>
      </c>
      <c r="C407" s="82" t="s">
        <v>747</v>
      </c>
      <c r="D407" s="90">
        <v>10</v>
      </c>
      <c r="E407" s="89">
        <v>118.26</v>
      </c>
      <c r="F407" s="91">
        <f t="shared" si="27"/>
        <v>1182.6000000000001</v>
      </c>
    </row>
    <row r="408" spans="2:9" outlineLevel="1" x14ac:dyDescent="0.2">
      <c r="B408" s="84" t="s">
        <v>21</v>
      </c>
      <c r="C408" s="82" t="s">
        <v>758</v>
      </c>
      <c r="D408" s="90">
        <v>1</v>
      </c>
      <c r="E408" s="89">
        <v>180.21</v>
      </c>
      <c r="F408" s="91">
        <f t="shared" si="27"/>
        <v>180.21</v>
      </c>
    </row>
    <row r="409" spans="2:9" outlineLevel="1" x14ac:dyDescent="0.2">
      <c r="B409" s="84" t="s">
        <v>21</v>
      </c>
      <c r="C409" s="82" t="s">
        <v>759</v>
      </c>
      <c r="D409" s="90">
        <v>1</v>
      </c>
      <c r="E409" s="89">
        <v>237.44</v>
      </c>
      <c r="F409" s="91">
        <f t="shared" si="27"/>
        <v>237.44</v>
      </c>
    </row>
    <row r="410" spans="2:9" ht="13.5" outlineLevel="1" thickBot="1" x14ac:dyDescent="0.25">
      <c r="B410" s="85" t="s">
        <v>21</v>
      </c>
      <c r="C410" s="83" t="s">
        <v>760</v>
      </c>
      <c r="D410" s="96">
        <v>1</v>
      </c>
      <c r="E410" s="88">
        <v>298.31</v>
      </c>
      <c r="F410" s="99">
        <f t="shared" si="27"/>
        <v>298.31</v>
      </c>
      <c r="I410" s="74"/>
    </row>
    <row r="411" spans="2:9" ht="13.5" thickBot="1" x14ac:dyDescent="0.25"/>
    <row r="412" spans="2:9" ht="44.25" customHeight="1" thickBot="1" x14ac:dyDescent="0.25">
      <c r="B412" s="68" t="s">
        <v>763</v>
      </c>
      <c r="C412" s="310" t="s">
        <v>762</v>
      </c>
      <c r="D412" s="311"/>
      <c r="E412" s="311"/>
      <c r="F412" s="312"/>
      <c r="H412" s="86">
        <f>SUM(F414:F425)</f>
        <v>5440.8</v>
      </c>
    </row>
    <row r="413" spans="2:9" ht="13.5" outlineLevel="1" thickBot="1" x14ac:dyDescent="0.25">
      <c r="B413" s="69"/>
      <c r="C413" s="70" t="s">
        <v>2</v>
      </c>
      <c r="D413" s="70" t="s">
        <v>3</v>
      </c>
      <c r="E413" s="70" t="s">
        <v>4</v>
      </c>
      <c r="F413" s="71" t="s">
        <v>5</v>
      </c>
      <c r="H413" s="136" t="s">
        <v>888</v>
      </c>
    </row>
    <row r="414" spans="2:9" outlineLevel="1" x14ac:dyDescent="0.2">
      <c r="B414" s="84" t="s">
        <v>21</v>
      </c>
      <c r="C414" s="82" t="s">
        <v>753</v>
      </c>
      <c r="D414" s="90">
        <v>5</v>
      </c>
      <c r="E414" s="89">
        <v>8.68</v>
      </c>
      <c r="F414" s="91">
        <f>++D414*E414</f>
        <v>43.4</v>
      </c>
      <c r="H414" s="137"/>
    </row>
    <row r="415" spans="2:9" outlineLevel="1" x14ac:dyDescent="0.2">
      <c r="B415" s="84" t="s">
        <v>21</v>
      </c>
      <c r="C415" s="82" t="s">
        <v>754</v>
      </c>
      <c r="D415" s="90">
        <v>5</v>
      </c>
      <c r="E415" s="89">
        <v>10.24</v>
      </c>
      <c r="F415" s="91">
        <f t="shared" ref="F415:F425" si="28">++D415*E415</f>
        <v>51.2</v>
      </c>
    </row>
    <row r="416" spans="2:9" outlineLevel="1" x14ac:dyDescent="0.2">
      <c r="B416" s="84" t="s">
        <v>21</v>
      </c>
      <c r="C416" s="82" t="s">
        <v>755</v>
      </c>
      <c r="D416" s="90">
        <v>5</v>
      </c>
      <c r="E416" s="89">
        <v>18.3</v>
      </c>
      <c r="F416" s="91">
        <f t="shared" si="28"/>
        <v>91.5</v>
      </c>
    </row>
    <row r="417" spans="2:9" outlineLevel="1" x14ac:dyDescent="0.2">
      <c r="B417" s="84" t="s">
        <v>21</v>
      </c>
      <c r="C417" s="82" t="s">
        <v>235</v>
      </c>
      <c r="D417" s="90">
        <v>5</v>
      </c>
      <c r="E417" s="89">
        <v>27.68</v>
      </c>
      <c r="F417" s="91">
        <f t="shared" si="28"/>
        <v>138.4</v>
      </c>
    </row>
    <row r="418" spans="2:9" outlineLevel="1" x14ac:dyDescent="0.2">
      <c r="B418" s="84" t="s">
        <v>21</v>
      </c>
      <c r="C418" s="82" t="s">
        <v>236</v>
      </c>
      <c r="D418" s="90">
        <v>5</v>
      </c>
      <c r="E418" s="89">
        <v>37.85</v>
      </c>
      <c r="F418" s="91">
        <f t="shared" si="28"/>
        <v>189.25</v>
      </c>
    </row>
    <row r="419" spans="2:9" outlineLevel="1" x14ac:dyDescent="0.2">
      <c r="B419" s="84" t="s">
        <v>21</v>
      </c>
      <c r="C419" s="82" t="s">
        <v>756</v>
      </c>
      <c r="D419" s="90">
        <v>10</v>
      </c>
      <c r="E419" s="89">
        <v>57.09</v>
      </c>
      <c r="F419" s="91">
        <f t="shared" si="28"/>
        <v>570.90000000000009</v>
      </c>
    </row>
    <row r="420" spans="2:9" outlineLevel="1" x14ac:dyDescent="0.2">
      <c r="B420" s="84" t="s">
        <v>21</v>
      </c>
      <c r="C420" s="82" t="s">
        <v>238</v>
      </c>
      <c r="D420" s="90">
        <v>10</v>
      </c>
      <c r="E420" s="89">
        <v>90.62</v>
      </c>
      <c r="F420" s="91">
        <f t="shared" si="28"/>
        <v>906.2</v>
      </c>
    </row>
    <row r="421" spans="2:9" outlineLevel="1" x14ac:dyDescent="0.2">
      <c r="B421" s="84" t="s">
        <v>21</v>
      </c>
      <c r="C421" s="82" t="s">
        <v>757</v>
      </c>
      <c r="D421" s="90">
        <v>10</v>
      </c>
      <c r="E421" s="89">
        <v>117.92</v>
      </c>
      <c r="F421" s="91">
        <f t="shared" si="28"/>
        <v>1179.2</v>
      </c>
    </row>
    <row r="422" spans="2:9" outlineLevel="1" x14ac:dyDescent="0.2">
      <c r="B422" s="84" t="s">
        <v>21</v>
      </c>
      <c r="C422" s="82" t="s">
        <v>747</v>
      </c>
      <c r="D422" s="90">
        <v>10</v>
      </c>
      <c r="E422" s="89">
        <v>140.25</v>
      </c>
      <c r="F422" s="91">
        <f t="shared" si="28"/>
        <v>1402.5</v>
      </c>
    </row>
    <row r="423" spans="2:9" outlineLevel="1" x14ac:dyDescent="0.2">
      <c r="B423" s="84" t="s">
        <v>21</v>
      </c>
      <c r="C423" s="82" t="s">
        <v>758</v>
      </c>
      <c r="D423" s="90">
        <v>1</v>
      </c>
      <c r="E423" s="89">
        <v>222.81</v>
      </c>
      <c r="F423" s="91">
        <f t="shared" si="28"/>
        <v>222.81</v>
      </c>
    </row>
    <row r="424" spans="2:9" outlineLevel="1" x14ac:dyDescent="0.2">
      <c r="B424" s="84" t="s">
        <v>21</v>
      </c>
      <c r="C424" s="82" t="s">
        <v>759</v>
      </c>
      <c r="D424" s="90">
        <v>1</v>
      </c>
      <c r="E424" s="89">
        <v>285.48</v>
      </c>
      <c r="F424" s="91">
        <f t="shared" si="28"/>
        <v>285.48</v>
      </c>
    </row>
    <row r="425" spans="2:9" ht="13.5" outlineLevel="1" thickBot="1" x14ac:dyDescent="0.25">
      <c r="B425" s="85" t="s">
        <v>21</v>
      </c>
      <c r="C425" s="83" t="s">
        <v>760</v>
      </c>
      <c r="D425" s="96">
        <v>1</v>
      </c>
      <c r="E425" s="88">
        <v>359.96</v>
      </c>
      <c r="F425" s="99">
        <f t="shared" si="28"/>
        <v>359.96</v>
      </c>
      <c r="I425" s="74"/>
    </row>
    <row r="426" spans="2:9" ht="13.5" thickBot="1" x14ac:dyDescent="0.25"/>
    <row r="427" spans="2:9" ht="44.25" customHeight="1" thickBot="1" x14ac:dyDescent="0.25">
      <c r="B427" s="68" t="s">
        <v>765</v>
      </c>
      <c r="C427" s="310" t="s">
        <v>764</v>
      </c>
      <c r="D427" s="311"/>
      <c r="E427" s="311"/>
      <c r="F427" s="312"/>
      <c r="H427" s="86">
        <f>SUM(F429:F435)</f>
        <v>2758.2799999999997</v>
      </c>
    </row>
    <row r="428" spans="2:9" ht="13.5" outlineLevel="1" thickBot="1" x14ac:dyDescent="0.25">
      <c r="B428" s="69"/>
      <c r="C428" s="70" t="s">
        <v>2</v>
      </c>
      <c r="D428" s="70" t="s">
        <v>3</v>
      </c>
      <c r="E428" s="70" t="s">
        <v>4</v>
      </c>
      <c r="F428" s="71" t="s">
        <v>5</v>
      </c>
      <c r="H428" s="136" t="s">
        <v>888</v>
      </c>
    </row>
    <row r="429" spans="2:9" outlineLevel="1" x14ac:dyDescent="0.2">
      <c r="B429" s="84" t="s">
        <v>21</v>
      </c>
      <c r="C429" s="82" t="s">
        <v>753</v>
      </c>
      <c r="D429" s="90">
        <v>1</v>
      </c>
      <c r="E429" s="89">
        <v>31.68</v>
      </c>
      <c r="F429" s="91">
        <f>++D429*E429</f>
        <v>31.68</v>
      </c>
      <c r="H429" s="137"/>
    </row>
    <row r="430" spans="2:9" outlineLevel="1" x14ac:dyDescent="0.2">
      <c r="B430" s="84" t="s">
        <v>21</v>
      </c>
      <c r="C430" s="82" t="s">
        <v>754</v>
      </c>
      <c r="D430" s="90">
        <v>1</v>
      </c>
      <c r="E430" s="89">
        <v>31.68</v>
      </c>
      <c r="F430" s="91">
        <f t="shared" ref="F430:F435" si="29">++D430*E430</f>
        <v>31.68</v>
      </c>
    </row>
    <row r="431" spans="2:9" outlineLevel="1" x14ac:dyDescent="0.2">
      <c r="B431" s="84" t="s">
        <v>21</v>
      </c>
      <c r="C431" s="82" t="s">
        <v>755</v>
      </c>
      <c r="D431" s="90">
        <v>1</v>
      </c>
      <c r="E431" s="89">
        <v>66.44</v>
      </c>
      <c r="F431" s="91">
        <f t="shared" si="29"/>
        <v>66.44</v>
      </c>
    </row>
    <row r="432" spans="2:9" outlineLevel="1" x14ac:dyDescent="0.2">
      <c r="B432" s="84" t="s">
        <v>21</v>
      </c>
      <c r="C432" s="82" t="s">
        <v>235</v>
      </c>
      <c r="D432" s="90">
        <v>1</v>
      </c>
      <c r="E432" s="89">
        <v>92.73</v>
      </c>
      <c r="F432" s="91">
        <f t="shared" si="29"/>
        <v>92.73</v>
      </c>
    </row>
    <row r="433" spans="2:9" outlineLevel="1" x14ac:dyDescent="0.2">
      <c r="B433" s="84" t="s">
        <v>21</v>
      </c>
      <c r="C433" s="82" t="s">
        <v>236</v>
      </c>
      <c r="D433" s="90">
        <v>1</v>
      </c>
      <c r="E433" s="89">
        <v>157.88999999999999</v>
      </c>
      <c r="F433" s="91">
        <f t="shared" si="29"/>
        <v>157.88999999999999</v>
      </c>
    </row>
    <row r="434" spans="2:9" outlineLevel="1" x14ac:dyDescent="0.2">
      <c r="B434" s="84" t="s">
        <v>21</v>
      </c>
      <c r="C434" s="82" t="s">
        <v>756</v>
      </c>
      <c r="D434" s="90">
        <v>3</v>
      </c>
      <c r="E434" s="89">
        <v>269.86</v>
      </c>
      <c r="F434" s="91">
        <f t="shared" si="29"/>
        <v>809.58</v>
      </c>
    </row>
    <row r="435" spans="2:9" ht="13.5" outlineLevel="1" thickBot="1" x14ac:dyDescent="0.25">
      <c r="B435" s="85" t="s">
        <v>21</v>
      </c>
      <c r="C435" s="83" t="s">
        <v>238</v>
      </c>
      <c r="D435" s="96">
        <v>3</v>
      </c>
      <c r="E435" s="88">
        <v>522.76</v>
      </c>
      <c r="F435" s="99">
        <f t="shared" si="29"/>
        <v>1568.28</v>
      </c>
      <c r="I435" s="74"/>
    </row>
    <row r="436" spans="2:9" ht="13.5" thickBot="1" x14ac:dyDescent="0.25"/>
    <row r="437" spans="2:9" ht="44.25" customHeight="1" thickBot="1" x14ac:dyDescent="0.25">
      <c r="B437" s="68" t="s">
        <v>766</v>
      </c>
      <c r="C437" s="310" t="s">
        <v>767</v>
      </c>
      <c r="D437" s="311"/>
      <c r="E437" s="311"/>
      <c r="F437" s="312"/>
      <c r="H437" s="86">
        <f>SUM(F439:F445)</f>
        <v>1974.1499999999999</v>
      </c>
    </row>
    <row r="438" spans="2:9" ht="13.5" outlineLevel="1" thickBot="1" x14ac:dyDescent="0.25">
      <c r="B438" s="69"/>
      <c r="C438" s="70" t="s">
        <v>2</v>
      </c>
      <c r="D438" s="70" t="s">
        <v>3</v>
      </c>
      <c r="E438" s="70" t="s">
        <v>4</v>
      </c>
      <c r="F438" s="71" t="s">
        <v>5</v>
      </c>
      <c r="H438" s="136" t="s">
        <v>888</v>
      </c>
    </row>
    <row r="439" spans="2:9" outlineLevel="1" x14ac:dyDescent="0.2">
      <c r="B439" s="84" t="s">
        <v>21</v>
      </c>
      <c r="C439" s="82" t="s">
        <v>753</v>
      </c>
      <c r="D439" s="90">
        <v>1</v>
      </c>
      <c r="E439" s="89">
        <v>26.07</v>
      </c>
      <c r="F439" s="91">
        <f>++D439*E439</f>
        <v>26.07</v>
      </c>
      <c r="H439" s="137"/>
    </row>
    <row r="440" spans="2:9" outlineLevel="1" x14ac:dyDescent="0.2">
      <c r="B440" s="84" t="s">
        <v>21</v>
      </c>
      <c r="C440" s="82" t="s">
        <v>754</v>
      </c>
      <c r="D440" s="90">
        <v>1</v>
      </c>
      <c r="E440" s="89">
        <v>26.07</v>
      </c>
      <c r="F440" s="91">
        <f t="shared" ref="F440:F445" si="30">++D440*E440</f>
        <v>26.07</v>
      </c>
    </row>
    <row r="441" spans="2:9" outlineLevel="1" x14ac:dyDescent="0.2">
      <c r="B441" s="84" t="s">
        <v>21</v>
      </c>
      <c r="C441" s="82" t="s">
        <v>755</v>
      </c>
      <c r="D441" s="90">
        <v>1</v>
      </c>
      <c r="E441" s="89">
        <v>45.93</v>
      </c>
      <c r="F441" s="91">
        <f t="shared" si="30"/>
        <v>45.93</v>
      </c>
    </row>
    <row r="442" spans="2:9" outlineLevel="1" x14ac:dyDescent="0.2">
      <c r="B442" s="84" t="s">
        <v>21</v>
      </c>
      <c r="C442" s="82" t="s">
        <v>235</v>
      </c>
      <c r="D442" s="90">
        <v>1</v>
      </c>
      <c r="E442" s="89">
        <v>66.42</v>
      </c>
      <c r="F442" s="91">
        <f t="shared" si="30"/>
        <v>66.42</v>
      </c>
    </row>
    <row r="443" spans="2:9" outlineLevel="1" x14ac:dyDescent="0.2">
      <c r="B443" s="84" t="s">
        <v>21</v>
      </c>
      <c r="C443" s="82" t="s">
        <v>236</v>
      </c>
      <c r="D443" s="90">
        <v>1</v>
      </c>
      <c r="E443" s="89">
        <v>111.87</v>
      </c>
      <c r="F443" s="91">
        <f t="shared" si="30"/>
        <v>111.87</v>
      </c>
    </row>
    <row r="444" spans="2:9" outlineLevel="1" x14ac:dyDescent="0.2">
      <c r="B444" s="84" t="s">
        <v>21</v>
      </c>
      <c r="C444" s="82" t="s">
        <v>756</v>
      </c>
      <c r="D444" s="90">
        <v>3</v>
      </c>
      <c r="E444" s="89">
        <v>194.23</v>
      </c>
      <c r="F444" s="91">
        <f t="shared" si="30"/>
        <v>582.68999999999994</v>
      </c>
    </row>
    <row r="445" spans="2:9" ht="13.5" outlineLevel="1" thickBot="1" x14ac:dyDescent="0.25">
      <c r="B445" s="85" t="s">
        <v>21</v>
      </c>
      <c r="C445" s="83" t="s">
        <v>238</v>
      </c>
      <c r="D445" s="96">
        <v>3</v>
      </c>
      <c r="E445" s="88">
        <v>371.7</v>
      </c>
      <c r="F445" s="99">
        <f t="shared" si="30"/>
        <v>1115.0999999999999</v>
      </c>
      <c r="I445" s="74"/>
    </row>
    <row r="446" spans="2:9" ht="13.5" thickBot="1" x14ac:dyDescent="0.25"/>
    <row r="447" spans="2:9" ht="44.25" customHeight="1" thickBot="1" x14ac:dyDescent="0.25">
      <c r="B447" s="68" t="s">
        <v>768</v>
      </c>
      <c r="C447" s="310" t="s">
        <v>769</v>
      </c>
      <c r="D447" s="311"/>
      <c r="E447" s="311"/>
      <c r="F447" s="312"/>
      <c r="H447" s="86">
        <f>SUM(F449:F455)</f>
        <v>1881.93</v>
      </c>
    </row>
    <row r="448" spans="2:9" ht="13.5" outlineLevel="1" thickBot="1" x14ac:dyDescent="0.25">
      <c r="B448" s="69"/>
      <c r="C448" s="70" t="s">
        <v>2</v>
      </c>
      <c r="D448" s="70" t="s">
        <v>3</v>
      </c>
      <c r="E448" s="70" t="s">
        <v>4</v>
      </c>
      <c r="F448" s="71" t="s">
        <v>5</v>
      </c>
      <c r="H448" s="136" t="s">
        <v>888</v>
      </c>
    </row>
    <row r="449" spans="2:11" outlineLevel="1" x14ac:dyDescent="0.2">
      <c r="B449" s="84" t="s">
        <v>21</v>
      </c>
      <c r="C449" s="82" t="s">
        <v>753</v>
      </c>
      <c r="D449" s="90">
        <v>1</v>
      </c>
      <c r="E449" s="89">
        <v>27.72</v>
      </c>
      <c r="F449" s="91">
        <f>++D449*E449</f>
        <v>27.72</v>
      </c>
      <c r="H449" s="137"/>
    </row>
    <row r="450" spans="2:11" outlineLevel="1" x14ac:dyDescent="0.2">
      <c r="B450" s="84" t="s">
        <v>21</v>
      </c>
      <c r="C450" s="82" t="s">
        <v>754</v>
      </c>
      <c r="D450" s="90">
        <v>1</v>
      </c>
      <c r="E450" s="89">
        <v>27.72</v>
      </c>
      <c r="F450" s="91">
        <f t="shared" ref="F450:F455" si="31">++D450*E450</f>
        <v>27.72</v>
      </c>
    </row>
    <row r="451" spans="2:11" outlineLevel="1" x14ac:dyDescent="0.2">
      <c r="B451" s="84" t="s">
        <v>21</v>
      </c>
      <c r="C451" s="82" t="s">
        <v>755</v>
      </c>
      <c r="D451" s="90">
        <v>1</v>
      </c>
      <c r="E451" s="89">
        <v>47.4</v>
      </c>
      <c r="F451" s="91">
        <f t="shared" si="31"/>
        <v>47.4</v>
      </c>
    </row>
    <row r="452" spans="2:11" outlineLevel="1" x14ac:dyDescent="0.2">
      <c r="B452" s="84" t="s">
        <v>21</v>
      </c>
      <c r="C452" s="82" t="s">
        <v>235</v>
      </c>
      <c r="D452" s="90">
        <v>1</v>
      </c>
      <c r="E452" s="89">
        <v>71.930000000000007</v>
      </c>
      <c r="F452" s="91">
        <f t="shared" si="31"/>
        <v>71.930000000000007</v>
      </c>
    </row>
    <row r="453" spans="2:11" outlineLevel="1" x14ac:dyDescent="0.2">
      <c r="B453" s="84" t="s">
        <v>21</v>
      </c>
      <c r="C453" s="82" t="s">
        <v>236</v>
      </c>
      <c r="D453" s="90">
        <v>1</v>
      </c>
      <c r="E453" s="89">
        <v>110.26</v>
      </c>
      <c r="F453" s="91">
        <f t="shared" si="31"/>
        <v>110.26</v>
      </c>
    </row>
    <row r="454" spans="2:11" outlineLevel="1" x14ac:dyDescent="0.2">
      <c r="B454" s="84" t="s">
        <v>21</v>
      </c>
      <c r="C454" s="82" t="s">
        <v>756</v>
      </c>
      <c r="D454" s="90">
        <v>3</v>
      </c>
      <c r="E454" s="89">
        <v>194.36</v>
      </c>
      <c r="F454" s="91">
        <f t="shared" si="31"/>
        <v>583.08000000000004</v>
      </c>
    </row>
    <row r="455" spans="2:11" ht="13.5" outlineLevel="1" thickBot="1" x14ac:dyDescent="0.25">
      <c r="B455" s="85" t="s">
        <v>21</v>
      </c>
      <c r="C455" s="83" t="s">
        <v>238</v>
      </c>
      <c r="D455" s="96">
        <v>3</v>
      </c>
      <c r="E455" s="88">
        <v>337.94</v>
      </c>
      <c r="F455" s="99">
        <f t="shared" si="31"/>
        <v>1013.8199999999999</v>
      </c>
      <c r="I455" s="74"/>
    </row>
    <row r="457" spans="2:11" ht="13.5" thickBot="1" x14ac:dyDescent="0.25"/>
    <row r="458" spans="2:11" ht="18.75" thickBot="1" x14ac:dyDescent="0.25">
      <c r="E458" s="79" t="s">
        <v>304</v>
      </c>
      <c r="F458" s="80">
        <f>SUM(H3:H457)</f>
        <v>719523.06000000017</v>
      </c>
      <c r="G458" s="65"/>
      <c r="K458" s="81"/>
    </row>
    <row r="459" spans="2:11" x14ac:dyDescent="0.2">
      <c r="I459" s="74"/>
    </row>
    <row r="460" spans="2:11" x14ac:dyDescent="0.2">
      <c r="I460" s="74"/>
    </row>
    <row r="461" spans="2:11" x14ac:dyDescent="0.2">
      <c r="F461" s="74"/>
    </row>
  </sheetData>
  <dataConsolidate/>
  <mergeCells count="32">
    <mergeCell ref="C365:F365"/>
    <mergeCell ref="C381:F381"/>
    <mergeCell ref="C98:F98"/>
    <mergeCell ref="C112:F112"/>
    <mergeCell ref="C119:F119"/>
    <mergeCell ref="C341:F341"/>
    <mergeCell ref="C353:F353"/>
    <mergeCell ref="C272:F272"/>
    <mergeCell ref="C329:F329"/>
    <mergeCell ref="C134:F134"/>
    <mergeCell ref="C148:F148"/>
    <mergeCell ref="C160:F160"/>
    <mergeCell ref="C172:F172"/>
    <mergeCell ref="C186:F186"/>
    <mergeCell ref="C238:F238"/>
    <mergeCell ref="C248:F248"/>
    <mergeCell ref="C3:F3"/>
    <mergeCell ref="C18:F18"/>
    <mergeCell ref="C33:F33"/>
    <mergeCell ref="C48:F48"/>
    <mergeCell ref="C71:F71"/>
    <mergeCell ref="C62:F62"/>
    <mergeCell ref="C258:F258"/>
    <mergeCell ref="C199:F199"/>
    <mergeCell ref="C215:F215"/>
    <mergeCell ref="C226:F226"/>
    <mergeCell ref="C85:F85"/>
    <mergeCell ref="C397:F397"/>
    <mergeCell ref="C412:F412"/>
    <mergeCell ref="C427:F427"/>
    <mergeCell ref="C437:F437"/>
    <mergeCell ref="C447:F447"/>
  </mergeCells>
  <phoneticPr fontId="0" type="noConversion"/>
  <pageMargins left="0.39370078740157483" right="0.35433070866141736" top="0.9055118110236221" bottom="0.98425196850393704" header="0" footer="0"/>
  <pageSetup paperSize="9" scale="75" fitToHeight="0" orientation="portrait" r:id="rId1"/>
  <headerFooter alignWithMargins="0"/>
  <rowBreaks count="7" manualBreakCount="7">
    <brk id="61" min="1" max="6" man="1"/>
    <brk id="118" min="1" max="6" man="1"/>
    <brk id="171" min="1" max="6" man="1"/>
    <brk id="225" min="1" max="6" man="1"/>
    <brk id="283" min="1" max="6" man="1"/>
    <brk id="351" min="1" max="6" man="1"/>
    <brk id="411" min="1"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G516"/>
  <sheetViews>
    <sheetView showGridLines="0" topLeftCell="A481" zoomScaleNormal="100" zoomScaleSheetLayoutView="145" workbookViewId="0">
      <selection activeCell="G497" sqref="G497"/>
    </sheetView>
  </sheetViews>
  <sheetFormatPr baseColWidth="10" defaultColWidth="11.42578125" defaultRowHeight="12.75" outlineLevelRow="1" x14ac:dyDescent="0.2"/>
  <cols>
    <col min="1" max="1" width="10" style="55" customWidth="1"/>
    <col min="2" max="2" width="60.28515625" style="55" customWidth="1"/>
    <col min="3" max="3" width="16.140625" style="247" customWidth="1"/>
    <col min="4" max="4" width="14.5703125" style="55" bestFit="1" customWidth="1"/>
    <col min="5" max="5" width="19.42578125" style="81" bestFit="1" customWidth="1"/>
    <col min="6" max="6" width="3.28515625" style="55" customWidth="1"/>
    <col min="7" max="7" width="20.140625" style="55" customWidth="1"/>
    <col min="8" max="16384" width="11.42578125" style="55"/>
  </cols>
  <sheetData>
    <row r="1" spans="2:7" ht="15" x14ac:dyDescent="0.2">
      <c r="B1" s="64" t="s">
        <v>305</v>
      </c>
      <c r="C1" s="232"/>
      <c r="D1" s="108"/>
      <c r="E1" s="345"/>
      <c r="F1" s="67"/>
    </row>
    <row r="2" spans="2:7" ht="15" thickBot="1" x14ac:dyDescent="0.25">
      <c r="B2" s="67"/>
      <c r="C2" s="233"/>
      <c r="D2" s="67"/>
      <c r="E2" s="345"/>
      <c r="F2" s="67"/>
    </row>
    <row r="3" spans="2:7" ht="13.5" thickBot="1" x14ac:dyDescent="0.25">
      <c r="B3" s="109" t="s">
        <v>1104</v>
      </c>
      <c r="C3" s="234"/>
      <c r="D3" s="110"/>
      <c r="E3" s="346"/>
      <c r="F3" s="111"/>
    </row>
    <row r="4" spans="2:7" ht="13.5" outlineLevel="1" thickBot="1" x14ac:dyDescent="0.25">
      <c r="B4" s="112" t="s">
        <v>2</v>
      </c>
      <c r="C4" s="235" t="s">
        <v>3</v>
      </c>
      <c r="D4" s="114" t="s">
        <v>4</v>
      </c>
      <c r="E4" s="347" t="s">
        <v>5</v>
      </c>
      <c r="G4" s="136" t="s">
        <v>888</v>
      </c>
    </row>
    <row r="5" spans="2:7" outlineLevel="1" x14ac:dyDescent="0.2">
      <c r="B5" s="115" t="s">
        <v>306</v>
      </c>
      <c r="C5" s="236">
        <v>50</v>
      </c>
      <c r="D5" s="116">
        <v>2.56</v>
      </c>
      <c r="E5" s="348">
        <f>C5*D5</f>
        <v>128</v>
      </c>
      <c r="F5" s="78"/>
      <c r="G5" s="137"/>
    </row>
    <row r="6" spans="2:7" outlineLevel="1" x14ac:dyDescent="0.2">
      <c r="B6" s="115" t="s">
        <v>307</v>
      </c>
      <c r="C6" s="236">
        <v>100</v>
      </c>
      <c r="D6" s="116">
        <v>3.38</v>
      </c>
      <c r="E6" s="348">
        <f>C6*D6</f>
        <v>338</v>
      </c>
      <c r="F6" s="78"/>
    </row>
    <row r="7" spans="2:7" outlineLevel="1" x14ac:dyDescent="0.2">
      <c r="B7" s="115" t="s">
        <v>308</v>
      </c>
      <c r="C7" s="236">
        <v>100</v>
      </c>
      <c r="D7" s="116">
        <v>5.03</v>
      </c>
      <c r="E7" s="348">
        <f>C7*D7</f>
        <v>503</v>
      </c>
      <c r="F7" s="78"/>
    </row>
    <row r="8" spans="2:7" outlineLevel="1" x14ac:dyDescent="0.2">
      <c r="B8" s="115" t="s">
        <v>309</v>
      </c>
      <c r="C8" s="236">
        <v>40</v>
      </c>
      <c r="D8" s="116">
        <v>7.85</v>
      </c>
      <c r="E8" s="348">
        <f>C8*D8</f>
        <v>314</v>
      </c>
      <c r="F8" s="78"/>
    </row>
    <row r="9" spans="2:7" outlineLevel="1" x14ac:dyDescent="0.2">
      <c r="B9" s="115" t="s">
        <v>310</v>
      </c>
      <c r="C9" s="236">
        <v>200</v>
      </c>
      <c r="D9" s="116">
        <v>14.17</v>
      </c>
      <c r="E9" s="348">
        <f>C9*D9</f>
        <v>2834</v>
      </c>
      <c r="F9" s="78"/>
    </row>
    <row r="10" spans="2:7" outlineLevel="1" x14ac:dyDescent="0.2">
      <c r="B10" s="115" t="s">
        <v>311</v>
      </c>
      <c r="C10" s="236">
        <v>200</v>
      </c>
      <c r="D10" s="116">
        <v>24.08</v>
      </c>
      <c r="E10" s="348">
        <f>C10*D10</f>
        <v>4816</v>
      </c>
      <c r="F10" s="78"/>
    </row>
    <row r="11" spans="2:7" outlineLevel="1" x14ac:dyDescent="0.2">
      <c r="B11" s="115" t="s">
        <v>312</v>
      </c>
      <c r="C11" s="236">
        <v>6</v>
      </c>
      <c r="D11" s="116">
        <v>38.54</v>
      </c>
      <c r="E11" s="348">
        <f>C11*D11</f>
        <v>231.24</v>
      </c>
      <c r="F11" s="78"/>
    </row>
    <row r="12" spans="2:7" ht="13.5" outlineLevel="1" thickBot="1" x14ac:dyDescent="0.25">
      <c r="B12" s="115" t="s">
        <v>313</v>
      </c>
      <c r="C12" s="236">
        <v>6</v>
      </c>
      <c r="D12" s="116">
        <v>55.43</v>
      </c>
      <c r="E12" s="348">
        <f>C12*D12</f>
        <v>332.58</v>
      </c>
      <c r="F12" s="78"/>
    </row>
    <row r="13" spans="2:7" ht="13.5" outlineLevel="1" thickBot="1" x14ac:dyDescent="0.25">
      <c r="B13" s="115" t="s">
        <v>314</v>
      </c>
      <c r="C13" s="236">
        <v>6</v>
      </c>
      <c r="D13" s="116">
        <v>98.38</v>
      </c>
      <c r="E13" s="348">
        <f>C13*D13</f>
        <v>590.28</v>
      </c>
      <c r="F13" s="78"/>
      <c r="G13" s="117">
        <f>SUM(E5:E13)</f>
        <v>10087.1</v>
      </c>
    </row>
    <row r="14" spans="2:7" ht="13.5" thickBot="1" x14ac:dyDescent="0.25">
      <c r="B14" s="76"/>
      <c r="C14" s="237"/>
      <c r="D14" s="118"/>
      <c r="E14" s="78"/>
      <c r="F14" s="78"/>
      <c r="G14" s="74"/>
    </row>
    <row r="15" spans="2:7" ht="13.5" thickBot="1" x14ac:dyDescent="0.25">
      <c r="B15" s="109" t="s">
        <v>1251</v>
      </c>
      <c r="C15" s="234"/>
      <c r="D15" s="110"/>
      <c r="E15" s="346"/>
      <c r="F15" s="111"/>
    </row>
    <row r="16" spans="2:7" ht="13.5" outlineLevel="1" thickBot="1" x14ac:dyDescent="0.25">
      <c r="B16" s="112" t="s">
        <v>2</v>
      </c>
      <c r="C16" s="235" t="s">
        <v>3</v>
      </c>
      <c r="D16" s="114" t="s">
        <v>4</v>
      </c>
      <c r="E16" s="347" t="s">
        <v>5</v>
      </c>
      <c r="G16" s="136" t="s">
        <v>888</v>
      </c>
    </row>
    <row r="17" spans="2:7" outlineLevel="1" x14ac:dyDescent="0.2">
      <c r="B17" s="115" t="s">
        <v>315</v>
      </c>
      <c r="C17" s="236">
        <v>60</v>
      </c>
      <c r="D17" s="116">
        <v>3.99</v>
      </c>
      <c r="E17" s="348">
        <f>C17*D17</f>
        <v>239.4</v>
      </c>
      <c r="F17" s="78"/>
      <c r="G17" s="137"/>
    </row>
    <row r="18" spans="2:7" outlineLevel="1" x14ac:dyDescent="0.2">
      <c r="B18" s="115" t="s">
        <v>316</v>
      </c>
      <c r="C18" s="236">
        <v>60</v>
      </c>
      <c r="D18" s="116">
        <v>5.62</v>
      </c>
      <c r="E18" s="348">
        <f>C18*D18</f>
        <v>337.2</v>
      </c>
      <c r="F18" s="78"/>
    </row>
    <row r="19" spans="2:7" ht="13.5" outlineLevel="1" thickBot="1" x14ac:dyDescent="0.25">
      <c r="B19" s="115" t="s">
        <v>317</v>
      </c>
      <c r="C19" s="236">
        <v>40</v>
      </c>
      <c r="D19" s="116">
        <v>8.51</v>
      </c>
      <c r="E19" s="348">
        <f>C19*D19</f>
        <v>340.4</v>
      </c>
      <c r="F19" s="78"/>
    </row>
    <row r="20" spans="2:7" ht="13.5" outlineLevel="1" thickBot="1" x14ac:dyDescent="0.25">
      <c r="B20" s="115" t="s">
        <v>318</v>
      </c>
      <c r="C20" s="236">
        <v>50</v>
      </c>
      <c r="D20" s="116">
        <v>15.17</v>
      </c>
      <c r="E20" s="348">
        <f>C20*D20</f>
        <v>758.5</v>
      </c>
      <c r="F20" s="78"/>
      <c r="G20" s="117">
        <f>SUM(E17:E20)</f>
        <v>1675.5</v>
      </c>
    </row>
    <row r="21" spans="2:7" ht="13.5" thickBot="1" x14ac:dyDescent="0.25">
      <c r="B21" s="76"/>
      <c r="C21" s="237"/>
      <c r="D21" s="118"/>
      <c r="E21" s="78"/>
      <c r="F21" s="78"/>
      <c r="G21" s="74"/>
    </row>
    <row r="22" spans="2:7" ht="13.5" thickBot="1" x14ac:dyDescent="0.25">
      <c r="B22" s="109" t="s">
        <v>1105</v>
      </c>
      <c r="C22" s="234"/>
      <c r="D22" s="110"/>
      <c r="E22" s="346"/>
      <c r="F22" s="111"/>
    </row>
    <row r="23" spans="2:7" ht="13.5" outlineLevel="1" thickBot="1" x14ac:dyDescent="0.25">
      <c r="B23" s="112" t="s">
        <v>2</v>
      </c>
      <c r="C23" s="235" t="s">
        <v>3</v>
      </c>
      <c r="D23" s="114" t="s">
        <v>4</v>
      </c>
      <c r="E23" s="347" t="s">
        <v>5</v>
      </c>
      <c r="G23" s="136" t="s">
        <v>888</v>
      </c>
    </row>
    <row r="24" spans="2:7" outlineLevel="1" x14ac:dyDescent="0.2">
      <c r="B24" s="115" t="s">
        <v>306</v>
      </c>
      <c r="C24" s="236">
        <v>50</v>
      </c>
      <c r="D24" s="116">
        <v>2.64</v>
      </c>
      <c r="E24" s="348">
        <f>C24*D24</f>
        <v>132</v>
      </c>
      <c r="F24" s="78"/>
      <c r="G24" s="137"/>
    </row>
    <row r="25" spans="2:7" outlineLevel="1" x14ac:dyDescent="0.2">
      <c r="B25" s="115" t="s">
        <v>307</v>
      </c>
      <c r="C25" s="236">
        <v>100</v>
      </c>
      <c r="D25" s="116">
        <v>3.56</v>
      </c>
      <c r="E25" s="348">
        <f>C25*D25</f>
        <v>356</v>
      </c>
      <c r="F25" s="78"/>
    </row>
    <row r="26" spans="2:7" outlineLevel="1" x14ac:dyDescent="0.2">
      <c r="B26" s="115" t="s">
        <v>308</v>
      </c>
      <c r="C26" s="236">
        <v>200</v>
      </c>
      <c r="D26" s="116">
        <v>5.27</v>
      </c>
      <c r="E26" s="348">
        <f>C26*D26</f>
        <v>1054</v>
      </c>
      <c r="F26" s="78"/>
    </row>
    <row r="27" spans="2:7" outlineLevel="1" x14ac:dyDescent="0.2">
      <c r="B27" s="115" t="s">
        <v>309</v>
      </c>
      <c r="C27" s="236">
        <v>50</v>
      </c>
      <c r="D27" s="116">
        <v>8.2799999999999994</v>
      </c>
      <c r="E27" s="348">
        <f>C27*D27</f>
        <v>413.99999999999994</v>
      </c>
      <c r="F27" s="78"/>
    </row>
    <row r="28" spans="2:7" outlineLevel="1" x14ac:dyDescent="0.2">
      <c r="B28" s="115" t="s">
        <v>310</v>
      </c>
      <c r="C28" s="236">
        <v>200</v>
      </c>
      <c r="D28" s="116">
        <v>15.19</v>
      </c>
      <c r="E28" s="348">
        <f>C28*D28</f>
        <v>3038</v>
      </c>
      <c r="F28" s="78"/>
    </row>
    <row r="29" spans="2:7" outlineLevel="1" x14ac:dyDescent="0.2">
      <c r="B29" s="115" t="s">
        <v>311</v>
      </c>
      <c r="C29" s="236">
        <v>100</v>
      </c>
      <c r="D29" s="116">
        <v>24.39</v>
      </c>
      <c r="E29" s="348">
        <f>C29*D29</f>
        <v>2439</v>
      </c>
      <c r="F29" s="78"/>
    </row>
    <row r="30" spans="2:7" outlineLevel="1" x14ac:dyDescent="0.2">
      <c r="B30" s="115" t="s">
        <v>312</v>
      </c>
      <c r="C30" s="236">
        <v>6</v>
      </c>
      <c r="D30" s="116">
        <v>39.79</v>
      </c>
      <c r="E30" s="348">
        <f>C30*D30</f>
        <v>238.74</v>
      </c>
      <c r="F30" s="78"/>
    </row>
    <row r="31" spans="2:7" ht="13.5" outlineLevel="1" thickBot="1" x14ac:dyDescent="0.25">
      <c r="B31" s="115" t="s">
        <v>313</v>
      </c>
      <c r="C31" s="236">
        <v>6</v>
      </c>
      <c r="D31" s="116">
        <v>56.84</v>
      </c>
      <c r="E31" s="348">
        <f>C31*D31</f>
        <v>341.04</v>
      </c>
      <c r="F31" s="78"/>
    </row>
    <row r="32" spans="2:7" ht="13.5" outlineLevel="1" thickBot="1" x14ac:dyDescent="0.25">
      <c r="B32" s="115" t="s">
        <v>314</v>
      </c>
      <c r="C32" s="236">
        <v>6</v>
      </c>
      <c r="D32" s="116">
        <v>102.19</v>
      </c>
      <c r="E32" s="348">
        <f>C32*D32</f>
        <v>613.14</v>
      </c>
      <c r="F32" s="78"/>
      <c r="G32" s="117">
        <f>SUM(E24:E32)</f>
        <v>8625.92</v>
      </c>
    </row>
    <row r="33" spans="2:7" ht="13.5" thickBot="1" x14ac:dyDescent="0.25">
      <c r="B33" s="76"/>
      <c r="C33" s="237"/>
      <c r="D33" s="118"/>
      <c r="E33" s="78"/>
      <c r="F33" s="78"/>
      <c r="G33" s="74"/>
    </row>
    <row r="34" spans="2:7" ht="13.5" thickBot="1" x14ac:dyDescent="0.25">
      <c r="B34" s="119" t="s">
        <v>1106</v>
      </c>
      <c r="C34" s="234"/>
      <c r="D34" s="110"/>
      <c r="E34" s="346"/>
      <c r="F34" s="111"/>
    </row>
    <row r="35" spans="2:7" ht="13.5" outlineLevel="1" thickBot="1" x14ac:dyDescent="0.25">
      <c r="B35" s="112" t="s">
        <v>2</v>
      </c>
      <c r="C35" s="235" t="s">
        <v>3</v>
      </c>
      <c r="D35" s="114" t="s">
        <v>4</v>
      </c>
      <c r="E35" s="347" t="s">
        <v>5</v>
      </c>
      <c r="G35" s="136" t="s">
        <v>888</v>
      </c>
    </row>
    <row r="36" spans="2:7" outlineLevel="1" x14ac:dyDescent="0.2">
      <c r="B36" s="115" t="s">
        <v>315</v>
      </c>
      <c r="C36" s="236">
        <v>60</v>
      </c>
      <c r="D36" s="116">
        <v>3.99</v>
      </c>
      <c r="E36" s="348">
        <f>C36*D36</f>
        <v>239.4</v>
      </c>
      <c r="F36" s="78"/>
      <c r="G36" s="137"/>
    </row>
    <row r="37" spans="2:7" outlineLevel="1" x14ac:dyDescent="0.2">
      <c r="B37" s="115" t="s">
        <v>316</v>
      </c>
      <c r="C37" s="236">
        <v>60</v>
      </c>
      <c r="D37" s="116">
        <v>5.62</v>
      </c>
      <c r="E37" s="348">
        <f>C37*D37</f>
        <v>337.2</v>
      </c>
      <c r="F37" s="78"/>
    </row>
    <row r="38" spans="2:7" ht="13.5" outlineLevel="1" thickBot="1" x14ac:dyDescent="0.25">
      <c r="B38" s="115" t="s">
        <v>317</v>
      </c>
      <c r="C38" s="236">
        <v>40</v>
      </c>
      <c r="D38" s="116">
        <v>9.34</v>
      </c>
      <c r="E38" s="348">
        <f>C38*D38</f>
        <v>373.6</v>
      </c>
      <c r="F38" s="78"/>
    </row>
    <row r="39" spans="2:7" ht="13.5" outlineLevel="1" thickBot="1" x14ac:dyDescent="0.25">
      <c r="B39" s="115" t="s">
        <v>318</v>
      </c>
      <c r="C39" s="236">
        <v>50</v>
      </c>
      <c r="D39" s="116">
        <v>20.75</v>
      </c>
      <c r="E39" s="348">
        <f>C39*D39</f>
        <v>1037.5</v>
      </c>
      <c r="F39" s="78"/>
      <c r="G39" s="117">
        <f>SUM(E36:E39)</f>
        <v>1987.7</v>
      </c>
    </row>
    <row r="40" spans="2:7" ht="13.5" thickBot="1" x14ac:dyDescent="0.25">
      <c r="B40" s="76"/>
      <c r="C40" s="237"/>
      <c r="D40" s="118"/>
      <c r="E40" s="78"/>
      <c r="F40" s="78"/>
      <c r="G40" s="74"/>
    </row>
    <row r="41" spans="2:7" ht="13.5" thickBot="1" x14ac:dyDescent="0.25">
      <c r="B41" s="109" t="s">
        <v>1107</v>
      </c>
      <c r="C41" s="234"/>
      <c r="D41" s="110"/>
      <c r="E41" s="346"/>
      <c r="F41" s="111"/>
    </row>
    <row r="42" spans="2:7" ht="13.5" outlineLevel="1" thickBot="1" x14ac:dyDescent="0.25">
      <c r="B42" s="112" t="s">
        <v>2</v>
      </c>
      <c r="C42" s="235" t="s">
        <v>3</v>
      </c>
      <c r="D42" s="114" t="s">
        <v>4</v>
      </c>
      <c r="E42" s="347" t="s">
        <v>5</v>
      </c>
      <c r="G42" s="136" t="s">
        <v>888</v>
      </c>
    </row>
    <row r="43" spans="2:7" outlineLevel="1" x14ac:dyDescent="0.2">
      <c r="B43" s="115" t="s">
        <v>319</v>
      </c>
      <c r="C43" s="236">
        <v>100</v>
      </c>
      <c r="D43" s="116">
        <v>4.0599999999999996</v>
      </c>
      <c r="E43" s="348">
        <f>C43*D43</f>
        <v>405.99999999999994</v>
      </c>
      <c r="F43" s="78"/>
      <c r="G43" s="137"/>
    </row>
    <row r="44" spans="2:7" outlineLevel="1" x14ac:dyDescent="0.2">
      <c r="B44" s="115" t="s">
        <v>320</v>
      </c>
      <c r="C44" s="236">
        <v>200</v>
      </c>
      <c r="D44" s="116">
        <v>5.61</v>
      </c>
      <c r="E44" s="348">
        <f>C44*D44</f>
        <v>1122</v>
      </c>
      <c r="F44" s="78"/>
    </row>
    <row r="45" spans="2:7" outlineLevel="1" x14ac:dyDescent="0.2">
      <c r="B45" s="115" t="s">
        <v>321</v>
      </c>
      <c r="C45" s="236">
        <v>200</v>
      </c>
      <c r="D45" s="116">
        <v>7.99</v>
      </c>
      <c r="E45" s="348">
        <f>C45*D45</f>
        <v>1598</v>
      </c>
      <c r="F45" s="78"/>
    </row>
    <row r="46" spans="2:7" outlineLevel="1" x14ac:dyDescent="0.2">
      <c r="B46" s="115" t="s">
        <v>322</v>
      </c>
      <c r="C46" s="236">
        <v>100</v>
      </c>
      <c r="D46" s="116">
        <v>11.99</v>
      </c>
      <c r="E46" s="348">
        <f>C46*D46</f>
        <v>1199</v>
      </c>
      <c r="F46" s="78"/>
    </row>
    <row r="47" spans="2:7" outlineLevel="1" x14ac:dyDescent="0.2">
      <c r="B47" s="115" t="s">
        <v>323</v>
      </c>
      <c r="C47" s="236">
        <v>200</v>
      </c>
      <c r="D47" s="116">
        <v>25.92</v>
      </c>
      <c r="E47" s="348">
        <f>C47*D47</f>
        <v>5184</v>
      </c>
      <c r="F47" s="78"/>
    </row>
    <row r="48" spans="2:7" outlineLevel="1" x14ac:dyDescent="0.2">
      <c r="B48" s="115" t="s">
        <v>324</v>
      </c>
      <c r="C48" s="236">
        <v>100</v>
      </c>
      <c r="D48" s="116">
        <v>42.03</v>
      </c>
      <c r="E48" s="348">
        <f>C48*D48</f>
        <v>4203</v>
      </c>
      <c r="F48" s="78"/>
    </row>
    <row r="49" spans="2:7" outlineLevel="1" x14ac:dyDescent="0.2">
      <c r="B49" s="115" t="s">
        <v>325</v>
      </c>
      <c r="C49" s="236">
        <v>10</v>
      </c>
      <c r="D49" s="116">
        <v>65.89</v>
      </c>
      <c r="E49" s="348">
        <f>C49*D49</f>
        <v>658.9</v>
      </c>
      <c r="F49" s="78"/>
    </row>
    <row r="50" spans="2:7" ht="13.5" outlineLevel="1" thickBot="1" x14ac:dyDescent="0.25">
      <c r="B50" s="115" t="s">
        <v>326</v>
      </c>
      <c r="C50" s="236">
        <v>6</v>
      </c>
      <c r="D50" s="116">
        <v>87.32</v>
      </c>
      <c r="E50" s="348">
        <f>C50*D50</f>
        <v>523.91999999999996</v>
      </c>
      <c r="F50" s="78"/>
    </row>
    <row r="51" spans="2:7" ht="13.5" outlineLevel="1" thickBot="1" x14ac:dyDescent="0.25">
      <c r="B51" s="115" t="s">
        <v>327</v>
      </c>
      <c r="C51" s="236">
        <v>4</v>
      </c>
      <c r="D51" s="116">
        <v>158.29</v>
      </c>
      <c r="E51" s="348">
        <f>C51*D51</f>
        <v>633.16</v>
      </c>
      <c r="F51" s="78"/>
      <c r="G51" s="117">
        <f>SUM(E43:E51)</f>
        <v>15527.98</v>
      </c>
    </row>
    <row r="52" spans="2:7" ht="13.5" thickBot="1" x14ac:dyDescent="0.25">
      <c r="B52" s="76"/>
      <c r="C52" s="237"/>
      <c r="D52" s="118"/>
      <c r="E52" s="78"/>
      <c r="F52" s="78"/>
      <c r="G52" s="74"/>
    </row>
    <row r="53" spans="2:7" ht="13.5" thickBot="1" x14ac:dyDescent="0.25">
      <c r="B53" s="109" t="s">
        <v>1108</v>
      </c>
      <c r="C53" s="234"/>
      <c r="D53" s="110"/>
      <c r="E53" s="346"/>
      <c r="F53" s="111"/>
    </row>
    <row r="54" spans="2:7" ht="13.5" outlineLevel="1" thickBot="1" x14ac:dyDescent="0.25">
      <c r="B54" s="112" t="s">
        <v>2</v>
      </c>
      <c r="C54" s="235" t="s">
        <v>3</v>
      </c>
      <c r="D54" s="114" t="s">
        <v>4</v>
      </c>
      <c r="E54" s="347" t="s">
        <v>5</v>
      </c>
      <c r="G54" s="136" t="s">
        <v>888</v>
      </c>
    </row>
    <row r="55" spans="2:7" outlineLevel="1" x14ac:dyDescent="0.2">
      <c r="B55" s="115" t="s">
        <v>328</v>
      </c>
      <c r="C55" s="236">
        <v>20</v>
      </c>
      <c r="D55" s="116">
        <v>7.38</v>
      </c>
      <c r="E55" s="348">
        <f>C55*D55</f>
        <v>147.6</v>
      </c>
      <c r="F55" s="78"/>
      <c r="G55" s="137"/>
    </row>
    <row r="56" spans="2:7" outlineLevel="1" x14ac:dyDescent="0.2">
      <c r="B56" s="115" t="s">
        <v>329</v>
      </c>
      <c r="C56" s="236">
        <v>30</v>
      </c>
      <c r="D56" s="116">
        <v>11.63</v>
      </c>
      <c r="E56" s="348">
        <f>C56*D56</f>
        <v>348.90000000000003</v>
      </c>
      <c r="F56" s="78"/>
    </row>
    <row r="57" spans="2:7" outlineLevel="1" x14ac:dyDescent="0.2">
      <c r="B57" s="115" t="s">
        <v>330</v>
      </c>
      <c r="C57" s="236">
        <v>30</v>
      </c>
      <c r="D57" s="116">
        <v>16.739999999999998</v>
      </c>
      <c r="E57" s="348">
        <f>C57*D57</f>
        <v>502.19999999999993</v>
      </c>
      <c r="F57" s="78"/>
    </row>
    <row r="58" spans="2:7" outlineLevel="1" x14ac:dyDescent="0.2">
      <c r="B58" s="115" t="s">
        <v>331</v>
      </c>
      <c r="C58" s="236">
        <v>50</v>
      </c>
      <c r="D58" s="116">
        <v>20.43</v>
      </c>
      <c r="E58" s="348">
        <f>C58*D58</f>
        <v>1021.5</v>
      </c>
      <c r="F58" s="78"/>
    </row>
    <row r="59" spans="2:7" ht="13.5" outlineLevel="1" thickBot="1" x14ac:dyDescent="0.25">
      <c r="B59" s="115" t="s">
        <v>332</v>
      </c>
      <c r="C59" s="236">
        <v>20</v>
      </c>
      <c r="D59" s="116">
        <v>30.4</v>
      </c>
      <c r="E59" s="348">
        <f>C59*D59</f>
        <v>608</v>
      </c>
      <c r="F59" s="78"/>
    </row>
    <row r="60" spans="2:7" ht="13.5" outlineLevel="1" thickBot="1" x14ac:dyDescent="0.25">
      <c r="B60" s="115" t="s">
        <v>333</v>
      </c>
      <c r="C60" s="236">
        <v>30</v>
      </c>
      <c r="D60" s="116">
        <v>51.82</v>
      </c>
      <c r="E60" s="348">
        <f>C60*D60</f>
        <v>1554.6</v>
      </c>
      <c r="F60" s="78"/>
      <c r="G60" s="117">
        <f>SUM(E55:E60)</f>
        <v>4182.7999999999993</v>
      </c>
    </row>
    <row r="61" spans="2:7" ht="13.5" thickBot="1" x14ac:dyDescent="0.25">
      <c r="B61" s="76"/>
      <c r="C61" s="237"/>
      <c r="D61" s="120"/>
      <c r="E61" s="78"/>
      <c r="F61" s="78"/>
      <c r="G61" s="74"/>
    </row>
    <row r="62" spans="2:7" ht="13.5" thickBot="1" x14ac:dyDescent="0.25">
      <c r="B62" s="109" t="s">
        <v>1109</v>
      </c>
      <c r="C62" s="234"/>
      <c r="D62" s="110"/>
      <c r="E62" s="346"/>
      <c r="F62" s="111"/>
    </row>
    <row r="63" spans="2:7" ht="13.5" outlineLevel="1" thickBot="1" x14ac:dyDescent="0.25">
      <c r="B63" s="112" t="s">
        <v>2</v>
      </c>
      <c r="C63" s="235" t="s">
        <v>3</v>
      </c>
      <c r="D63" s="114" t="s">
        <v>4</v>
      </c>
      <c r="E63" s="347" t="s">
        <v>5</v>
      </c>
      <c r="G63" s="136" t="s">
        <v>888</v>
      </c>
    </row>
    <row r="64" spans="2:7" outlineLevel="1" x14ac:dyDescent="0.2">
      <c r="B64" s="115" t="s">
        <v>319</v>
      </c>
      <c r="C64" s="236">
        <v>50</v>
      </c>
      <c r="D64" s="116">
        <v>4.6900000000000004</v>
      </c>
      <c r="E64" s="348">
        <f>C64*D64</f>
        <v>234.50000000000003</v>
      </c>
      <c r="F64" s="78"/>
      <c r="G64" s="137"/>
    </row>
    <row r="65" spans="2:7" outlineLevel="1" x14ac:dyDescent="0.2">
      <c r="B65" s="115" t="s">
        <v>320</v>
      </c>
      <c r="C65" s="236">
        <v>200</v>
      </c>
      <c r="D65" s="116">
        <v>6.51</v>
      </c>
      <c r="E65" s="348">
        <f>C65*D65</f>
        <v>1302</v>
      </c>
      <c r="F65" s="78"/>
    </row>
    <row r="66" spans="2:7" outlineLevel="1" x14ac:dyDescent="0.2">
      <c r="B66" s="115" t="s">
        <v>321</v>
      </c>
      <c r="C66" s="236">
        <v>200</v>
      </c>
      <c r="D66" s="116">
        <v>10.14</v>
      </c>
      <c r="E66" s="348">
        <f>C66*D66</f>
        <v>2028</v>
      </c>
      <c r="F66" s="78"/>
    </row>
    <row r="67" spans="2:7" outlineLevel="1" x14ac:dyDescent="0.2">
      <c r="B67" s="115" t="s">
        <v>322</v>
      </c>
      <c r="C67" s="236">
        <v>50</v>
      </c>
      <c r="D67" s="116">
        <v>16.29</v>
      </c>
      <c r="E67" s="348">
        <f>C67*D67</f>
        <v>814.5</v>
      </c>
      <c r="F67" s="78"/>
    </row>
    <row r="68" spans="2:7" outlineLevel="1" x14ac:dyDescent="0.2">
      <c r="B68" s="115" t="s">
        <v>323</v>
      </c>
      <c r="C68" s="236">
        <v>200</v>
      </c>
      <c r="D68" s="116">
        <v>30.81</v>
      </c>
      <c r="E68" s="348">
        <f>C68*D68</f>
        <v>6162</v>
      </c>
      <c r="F68" s="78"/>
    </row>
    <row r="69" spans="2:7" outlineLevel="1" x14ac:dyDescent="0.2">
      <c r="B69" s="115" t="s">
        <v>324</v>
      </c>
      <c r="C69" s="236">
        <v>200</v>
      </c>
      <c r="D69" s="116">
        <v>52.44</v>
      </c>
      <c r="E69" s="348">
        <f>C69*D69</f>
        <v>10488</v>
      </c>
      <c r="F69" s="78"/>
    </row>
    <row r="70" spans="2:7" ht="13.5" outlineLevel="1" thickBot="1" x14ac:dyDescent="0.25">
      <c r="B70" s="115" t="s">
        <v>325</v>
      </c>
      <c r="C70" s="236">
        <v>4</v>
      </c>
      <c r="D70" s="116">
        <v>80.03</v>
      </c>
      <c r="E70" s="348">
        <f>C70*D70</f>
        <v>320.12</v>
      </c>
      <c r="F70" s="78"/>
    </row>
    <row r="71" spans="2:7" ht="13.5" outlineLevel="1" thickBot="1" x14ac:dyDescent="0.25">
      <c r="B71" s="115" t="s">
        <v>326</v>
      </c>
      <c r="C71" s="236">
        <v>4</v>
      </c>
      <c r="D71" s="116">
        <v>120.48</v>
      </c>
      <c r="E71" s="348">
        <f>C71*D71</f>
        <v>481.92</v>
      </c>
      <c r="F71" s="78"/>
      <c r="G71" s="117">
        <f>SUM(E64:E71)</f>
        <v>21831.039999999997</v>
      </c>
    </row>
    <row r="72" spans="2:7" ht="13.5" thickBot="1" x14ac:dyDescent="0.25">
      <c r="B72" s="76"/>
      <c r="C72" s="237"/>
      <c r="D72" s="118"/>
      <c r="E72" s="120"/>
      <c r="F72" s="76"/>
    </row>
    <row r="73" spans="2:7" ht="13.5" thickBot="1" x14ac:dyDescent="0.25">
      <c r="B73" s="121" t="s">
        <v>1110</v>
      </c>
      <c r="C73" s="238"/>
      <c r="D73" s="122"/>
      <c r="E73" s="349"/>
    </row>
    <row r="74" spans="2:7" ht="13.5" outlineLevel="1" thickBot="1" x14ac:dyDescent="0.25">
      <c r="B74" s="112" t="s">
        <v>2</v>
      </c>
      <c r="C74" s="235" t="s">
        <v>3</v>
      </c>
      <c r="D74" s="114" t="s">
        <v>4</v>
      </c>
      <c r="E74" s="347" t="s">
        <v>5</v>
      </c>
      <c r="G74" s="136" t="s">
        <v>888</v>
      </c>
    </row>
    <row r="75" spans="2:7" outlineLevel="1" x14ac:dyDescent="0.2">
      <c r="B75" s="115" t="s">
        <v>334</v>
      </c>
      <c r="C75" s="236">
        <v>25</v>
      </c>
      <c r="D75" s="116">
        <v>5.26</v>
      </c>
      <c r="E75" s="348">
        <f>C75*D75</f>
        <v>131.5</v>
      </c>
      <c r="F75" s="78"/>
      <c r="G75" s="137"/>
    </row>
    <row r="76" spans="2:7" outlineLevel="1" x14ac:dyDescent="0.2">
      <c r="B76" s="115" t="s">
        <v>335</v>
      </c>
      <c r="C76" s="236">
        <v>20</v>
      </c>
      <c r="D76" s="116">
        <v>6.94</v>
      </c>
      <c r="E76" s="348">
        <f>C76*D76</f>
        <v>138.80000000000001</v>
      </c>
      <c r="F76" s="78"/>
    </row>
    <row r="77" spans="2:7" outlineLevel="1" x14ac:dyDescent="0.2">
      <c r="B77" s="115" t="s">
        <v>336</v>
      </c>
      <c r="C77" s="236">
        <v>20</v>
      </c>
      <c r="D77" s="116">
        <v>10.36</v>
      </c>
      <c r="E77" s="348">
        <f>C77*D77</f>
        <v>207.2</v>
      </c>
      <c r="F77" s="78"/>
    </row>
    <row r="78" spans="2:7" outlineLevel="1" x14ac:dyDescent="0.2">
      <c r="B78" s="115" t="s">
        <v>337</v>
      </c>
      <c r="C78" s="236">
        <v>10</v>
      </c>
      <c r="D78" s="116">
        <v>16.690000000000001</v>
      </c>
      <c r="E78" s="348">
        <f>C78*D78</f>
        <v>166.9</v>
      </c>
      <c r="F78" s="78"/>
    </row>
    <row r="79" spans="2:7" outlineLevel="1" x14ac:dyDescent="0.2">
      <c r="B79" s="115" t="s">
        <v>338</v>
      </c>
      <c r="C79" s="236">
        <v>15</v>
      </c>
      <c r="D79" s="116">
        <v>34.53</v>
      </c>
      <c r="E79" s="348">
        <f>C79*D79</f>
        <v>517.95000000000005</v>
      </c>
      <c r="F79" s="78"/>
    </row>
    <row r="80" spans="2:7" outlineLevel="1" x14ac:dyDescent="0.2">
      <c r="B80" s="115" t="s">
        <v>339</v>
      </c>
      <c r="C80" s="236">
        <v>15</v>
      </c>
      <c r="D80" s="116">
        <v>52.44</v>
      </c>
      <c r="E80" s="348">
        <f>C80*D80</f>
        <v>786.59999999999991</v>
      </c>
      <c r="F80" s="78"/>
    </row>
    <row r="81" spans="2:7" ht="13.5" outlineLevel="1" thickBot="1" x14ac:dyDescent="0.25">
      <c r="B81" s="115" t="s">
        <v>340</v>
      </c>
      <c r="C81" s="236">
        <v>6</v>
      </c>
      <c r="D81" s="116">
        <v>86.94</v>
      </c>
      <c r="E81" s="348">
        <f>C81*D81</f>
        <v>521.64</v>
      </c>
      <c r="F81" s="78"/>
    </row>
    <row r="82" spans="2:7" ht="13.5" outlineLevel="1" thickBot="1" x14ac:dyDescent="0.25">
      <c r="B82" s="115" t="s">
        <v>341</v>
      </c>
      <c r="C82" s="236">
        <v>6</v>
      </c>
      <c r="D82" s="116">
        <v>127.4</v>
      </c>
      <c r="E82" s="348">
        <f>C82*D82</f>
        <v>764.40000000000009</v>
      </c>
      <c r="F82" s="78"/>
      <c r="G82" s="117">
        <f>SUM(E75:E82)</f>
        <v>3234.99</v>
      </c>
    </row>
    <row r="83" spans="2:7" ht="13.5" thickBot="1" x14ac:dyDescent="0.25">
      <c r="B83" s="76"/>
      <c r="C83" s="237"/>
      <c r="D83" s="118"/>
      <c r="E83" s="78"/>
      <c r="F83" s="78"/>
      <c r="G83" s="74"/>
    </row>
    <row r="84" spans="2:7" ht="13.5" thickBot="1" x14ac:dyDescent="0.25">
      <c r="B84" s="109" t="s">
        <v>1111</v>
      </c>
      <c r="C84" s="234"/>
      <c r="D84" s="110"/>
      <c r="E84" s="346"/>
      <c r="F84" s="111"/>
    </row>
    <row r="85" spans="2:7" ht="13.5" outlineLevel="1" thickBot="1" x14ac:dyDescent="0.25">
      <c r="B85" s="112" t="s">
        <v>2</v>
      </c>
      <c r="C85" s="235" t="s">
        <v>3</v>
      </c>
      <c r="D85" s="114" t="s">
        <v>4</v>
      </c>
      <c r="E85" s="347" t="s">
        <v>5</v>
      </c>
      <c r="G85" s="136" t="s">
        <v>888</v>
      </c>
    </row>
    <row r="86" spans="2:7" outlineLevel="1" x14ac:dyDescent="0.2">
      <c r="B86" s="115" t="s">
        <v>319</v>
      </c>
      <c r="C86" s="236">
        <v>50</v>
      </c>
      <c r="D86" s="116">
        <v>6.28</v>
      </c>
      <c r="E86" s="348">
        <f>C86*D86</f>
        <v>314</v>
      </c>
      <c r="F86" s="78"/>
      <c r="G86" s="137"/>
    </row>
    <row r="87" spans="2:7" outlineLevel="1" x14ac:dyDescent="0.2">
      <c r="B87" s="115" t="s">
        <v>320</v>
      </c>
      <c r="C87" s="236">
        <v>50</v>
      </c>
      <c r="D87" s="116">
        <v>8.91</v>
      </c>
      <c r="E87" s="348">
        <f>C87*D87</f>
        <v>445.5</v>
      </c>
      <c r="F87" s="78"/>
    </row>
    <row r="88" spans="2:7" outlineLevel="1" x14ac:dyDescent="0.2">
      <c r="B88" s="115" t="s">
        <v>321</v>
      </c>
      <c r="C88" s="236">
        <v>150</v>
      </c>
      <c r="D88" s="116">
        <v>12.61</v>
      </c>
      <c r="E88" s="348">
        <f>C88*D88</f>
        <v>1891.5</v>
      </c>
      <c r="F88" s="78"/>
    </row>
    <row r="89" spans="2:7" outlineLevel="1" x14ac:dyDescent="0.2">
      <c r="B89" s="115" t="s">
        <v>322</v>
      </c>
      <c r="C89" s="236">
        <v>50</v>
      </c>
      <c r="D89" s="116">
        <v>20.54</v>
      </c>
      <c r="E89" s="348">
        <f>C89*D89</f>
        <v>1027</v>
      </c>
      <c r="F89" s="78"/>
    </row>
    <row r="90" spans="2:7" outlineLevel="1" x14ac:dyDescent="0.2">
      <c r="B90" s="115" t="s">
        <v>323</v>
      </c>
      <c r="C90" s="236">
        <v>100</v>
      </c>
      <c r="D90" s="116">
        <v>42</v>
      </c>
      <c r="E90" s="348">
        <f>C90*D90</f>
        <v>4200</v>
      </c>
      <c r="F90" s="78"/>
    </row>
    <row r="91" spans="2:7" outlineLevel="1" x14ac:dyDescent="0.2">
      <c r="B91" s="115" t="s">
        <v>324</v>
      </c>
      <c r="C91" s="236">
        <v>100</v>
      </c>
      <c r="D91" s="116">
        <v>64.5</v>
      </c>
      <c r="E91" s="348">
        <f>C91*D91</f>
        <v>6450</v>
      </c>
      <c r="F91" s="78"/>
    </row>
    <row r="92" spans="2:7" ht="13.5" outlineLevel="1" thickBot="1" x14ac:dyDescent="0.25">
      <c r="B92" s="115" t="s">
        <v>325</v>
      </c>
      <c r="C92" s="236">
        <v>4</v>
      </c>
      <c r="D92" s="116">
        <v>107.36</v>
      </c>
      <c r="E92" s="348">
        <f>C92*D92</f>
        <v>429.44</v>
      </c>
      <c r="F92" s="78"/>
    </row>
    <row r="93" spans="2:7" ht="13.5" outlineLevel="1" thickBot="1" x14ac:dyDescent="0.25">
      <c r="B93" s="115" t="s">
        <v>326</v>
      </c>
      <c r="C93" s="236">
        <v>4</v>
      </c>
      <c r="D93" s="116">
        <v>160.53</v>
      </c>
      <c r="E93" s="348">
        <f>C93*D93</f>
        <v>642.12</v>
      </c>
      <c r="F93" s="78"/>
      <c r="G93" s="117">
        <f>SUM(E86:E93)</f>
        <v>15399.560000000001</v>
      </c>
    </row>
    <row r="94" spans="2:7" ht="13.5" thickBot="1" x14ac:dyDescent="0.25">
      <c r="B94" s="76"/>
      <c r="C94" s="237"/>
      <c r="D94" s="118"/>
      <c r="E94" s="120"/>
      <c r="F94" s="76"/>
    </row>
    <row r="95" spans="2:7" ht="13.5" thickBot="1" x14ac:dyDescent="0.25">
      <c r="B95" s="109" t="s">
        <v>1112</v>
      </c>
      <c r="C95" s="234"/>
      <c r="D95" s="110"/>
      <c r="E95" s="346"/>
      <c r="F95" s="111"/>
    </row>
    <row r="96" spans="2:7" ht="13.5" outlineLevel="1" thickBot="1" x14ac:dyDescent="0.25">
      <c r="B96" s="112" t="s">
        <v>2</v>
      </c>
      <c r="C96" s="235" t="s">
        <v>3</v>
      </c>
      <c r="D96" s="114" t="s">
        <v>4</v>
      </c>
      <c r="E96" s="347" t="s">
        <v>5</v>
      </c>
      <c r="G96" s="136" t="s">
        <v>888</v>
      </c>
    </row>
    <row r="97" spans="2:7" outlineLevel="1" x14ac:dyDescent="0.2">
      <c r="B97" s="115" t="s">
        <v>334</v>
      </c>
      <c r="C97" s="236">
        <v>12</v>
      </c>
      <c r="D97" s="116">
        <v>3.62</v>
      </c>
      <c r="E97" s="348">
        <f>C97*D97</f>
        <v>43.44</v>
      </c>
      <c r="F97" s="78"/>
      <c r="G97" s="137"/>
    </row>
    <row r="98" spans="2:7" outlineLevel="1" x14ac:dyDescent="0.2">
      <c r="B98" s="115" t="s">
        <v>335</v>
      </c>
      <c r="C98" s="236">
        <v>12</v>
      </c>
      <c r="D98" s="116">
        <v>4.8600000000000003</v>
      </c>
      <c r="E98" s="348">
        <f>C98*D98</f>
        <v>58.320000000000007</v>
      </c>
      <c r="F98" s="78"/>
    </row>
    <row r="99" spans="2:7" outlineLevel="1" x14ac:dyDescent="0.2">
      <c r="B99" s="115" t="s">
        <v>336</v>
      </c>
      <c r="C99" s="236">
        <v>50</v>
      </c>
      <c r="D99" s="116">
        <v>7.11</v>
      </c>
      <c r="E99" s="348">
        <f>C99*D99</f>
        <v>355.5</v>
      </c>
      <c r="F99" s="78"/>
    </row>
    <row r="100" spans="2:7" outlineLevel="1" x14ac:dyDescent="0.2">
      <c r="B100" s="115" t="s">
        <v>337</v>
      </c>
      <c r="C100" s="236">
        <v>25</v>
      </c>
      <c r="D100" s="116">
        <v>12.17</v>
      </c>
      <c r="E100" s="348">
        <f>C100*D100</f>
        <v>304.25</v>
      </c>
      <c r="F100" s="78"/>
    </row>
    <row r="101" spans="2:7" ht="13.5" outlineLevel="1" thickBot="1" x14ac:dyDescent="0.25">
      <c r="B101" s="115" t="s">
        <v>338</v>
      </c>
      <c r="C101" s="236">
        <v>100</v>
      </c>
      <c r="D101" s="116">
        <v>20.149999999999999</v>
      </c>
      <c r="E101" s="348">
        <f>C101*D101</f>
        <v>2014.9999999999998</v>
      </c>
      <c r="F101" s="78"/>
    </row>
    <row r="102" spans="2:7" ht="13.5" outlineLevel="1" thickBot="1" x14ac:dyDescent="0.25">
      <c r="B102" s="115" t="s">
        <v>342</v>
      </c>
      <c r="C102" s="236">
        <v>100</v>
      </c>
      <c r="D102" s="116">
        <v>38.119999999999997</v>
      </c>
      <c r="E102" s="348">
        <f>C102*D102</f>
        <v>3811.9999999999995</v>
      </c>
      <c r="F102" s="78"/>
      <c r="G102" s="117">
        <f>SUM(E97:E102)</f>
        <v>6588.5099999999993</v>
      </c>
    </row>
    <row r="103" spans="2:7" ht="13.5" thickBot="1" x14ac:dyDescent="0.25">
      <c r="B103" s="76"/>
      <c r="C103" s="237"/>
      <c r="D103" s="118"/>
      <c r="E103" s="120"/>
      <c r="F103" s="76"/>
    </row>
    <row r="104" spans="2:7" ht="13.5" thickBot="1" x14ac:dyDescent="0.25">
      <c r="B104" s="109" t="s">
        <v>1113</v>
      </c>
      <c r="C104" s="234"/>
      <c r="D104" s="110"/>
      <c r="E104" s="346"/>
      <c r="F104" s="111"/>
    </row>
    <row r="105" spans="2:7" ht="13.5" outlineLevel="1" thickBot="1" x14ac:dyDescent="0.25">
      <c r="B105" s="112" t="s">
        <v>2</v>
      </c>
      <c r="C105" s="235" t="s">
        <v>3</v>
      </c>
      <c r="D105" s="114" t="s">
        <v>4</v>
      </c>
      <c r="E105" s="347" t="s">
        <v>5</v>
      </c>
      <c r="G105" s="136" t="s">
        <v>888</v>
      </c>
    </row>
    <row r="106" spans="2:7" outlineLevel="1" x14ac:dyDescent="0.2">
      <c r="B106" s="115" t="s">
        <v>334</v>
      </c>
      <c r="C106" s="236">
        <v>25</v>
      </c>
      <c r="D106" s="116">
        <v>3.38</v>
      </c>
      <c r="E106" s="348">
        <f>C106*D106</f>
        <v>84.5</v>
      </c>
      <c r="F106" s="78"/>
      <c r="G106" s="137"/>
    </row>
    <row r="107" spans="2:7" outlineLevel="1" x14ac:dyDescent="0.2">
      <c r="B107" s="115" t="s">
        <v>335</v>
      </c>
      <c r="C107" s="236">
        <v>100</v>
      </c>
      <c r="D107" s="116">
        <v>4.4400000000000004</v>
      </c>
      <c r="E107" s="348">
        <f>C107*D107</f>
        <v>444.00000000000006</v>
      </c>
      <c r="F107" s="78"/>
    </row>
    <row r="108" spans="2:7" outlineLevel="1" x14ac:dyDescent="0.2">
      <c r="B108" s="115" t="s">
        <v>336</v>
      </c>
      <c r="C108" s="236">
        <v>100</v>
      </c>
      <c r="D108" s="116">
        <v>6.37</v>
      </c>
      <c r="E108" s="348">
        <f>C108*D108</f>
        <v>637</v>
      </c>
      <c r="F108" s="78"/>
    </row>
    <row r="109" spans="2:7" outlineLevel="1" x14ac:dyDescent="0.2">
      <c r="B109" s="115" t="s">
        <v>337</v>
      </c>
      <c r="C109" s="236">
        <v>50</v>
      </c>
      <c r="D109" s="116">
        <v>11.08</v>
      </c>
      <c r="E109" s="348">
        <f>C109*D109</f>
        <v>554</v>
      </c>
      <c r="F109" s="78"/>
    </row>
    <row r="110" spans="2:7" outlineLevel="1" x14ac:dyDescent="0.2">
      <c r="B110" s="115" t="s">
        <v>338</v>
      </c>
      <c r="C110" s="236">
        <v>200</v>
      </c>
      <c r="D110" s="116">
        <v>17.809999999999999</v>
      </c>
      <c r="E110" s="348">
        <f>C110*D110</f>
        <v>3561.9999999999995</v>
      </c>
      <c r="F110" s="78"/>
    </row>
    <row r="111" spans="2:7" outlineLevel="1" x14ac:dyDescent="0.2">
      <c r="B111" s="115" t="s">
        <v>342</v>
      </c>
      <c r="C111" s="236">
        <v>200</v>
      </c>
      <c r="D111" s="116">
        <v>33.97</v>
      </c>
      <c r="E111" s="348">
        <f>C111*D111</f>
        <v>6794</v>
      </c>
      <c r="F111" s="78"/>
    </row>
    <row r="112" spans="2:7" ht="13.5" outlineLevel="1" thickBot="1" x14ac:dyDescent="0.25">
      <c r="B112" s="115" t="s">
        <v>343</v>
      </c>
      <c r="C112" s="236">
        <v>4</v>
      </c>
      <c r="D112" s="116">
        <v>61.31</v>
      </c>
      <c r="E112" s="348">
        <f>C112*D112</f>
        <v>245.24</v>
      </c>
      <c r="F112" s="78"/>
    </row>
    <row r="113" spans="2:7" ht="13.5" outlineLevel="1" thickBot="1" x14ac:dyDescent="0.25">
      <c r="B113" s="115" t="s">
        <v>344</v>
      </c>
      <c r="C113" s="236">
        <v>4</v>
      </c>
      <c r="D113" s="116">
        <v>85.99</v>
      </c>
      <c r="E113" s="348">
        <f>C113*D113</f>
        <v>343.96</v>
      </c>
      <c r="F113" s="78"/>
      <c r="G113" s="117">
        <f>SUM(E106:E113)</f>
        <v>12664.699999999999</v>
      </c>
    </row>
    <row r="114" spans="2:7" ht="13.5" thickBot="1" x14ac:dyDescent="0.25">
      <c r="B114" s="76"/>
      <c r="C114" s="237"/>
      <c r="D114" s="118"/>
      <c r="E114" s="120"/>
      <c r="F114" s="76"/>
    </row>
    <row r="115" spans="2:7" ht="13.5" thickBot="1" x14ac:dyDescent="0.25">
      <c r="B115" s="109" t="s">
        <v>1114</v>
      </c>
      <c r="C115" s="234"/>
      <c r="D115" s="110"/>
      <c r="E115" s="346"/>
      <c r="F115" s="111"/>
    </row>
    <row r="116" spans="2:7" ht="13.5" outlineLevel="1" thickBot="1" x14ac:dyDescent="0.25">
      <c r="B116" s="112" t="s">
        <v>2</v>
      </c>
      <c r="C116" s="235" t="s">
        <v>3</v>
      </c>
      <c r="D116" s="114" t="s">
        <v>4</v>
      </c>
      <c r="E116" s="347" t="s">
        <v>5</v>
      </c>
      <c r="G116" s="136" t="s">
        <v>888</v>
      </c>
    </row>
    <row r="117" spans="2:7" outlineLevel="1" x14ac:dyDescent="0.2">
      <c r="B117" s="115" t="s">
        <v>334</v>
      </c>
      <c r="C117" s="236">
        <v>25</v>
      </c>
      <c r="D117" s="116">
        <v>3.38</v>
      </c>
      <c r="E117" s="348">
        <f>C117*D117</f>
        <v>84.5</v>
      </c>
      <c r="F117" s="78"/>
      <c r="G117" s="137"/>
    </row>
    <row r="118" spans="2:7" outlineLevel="1" x14ac:dyDescent="0.2">
      <c r="B118" s="115" t="s">
        <v>335</v>
      </c>
      <c r="C118" s="236">
        <v>100</v>
      </c>
      <c r="D118" s="116">
        <v>4.4400000000000004</v>
      </c>
      <c r="E118" s="348">
        <f>C118*D118</f>
        <v>444.00000000000006</v>
      </c>
      <c r="F118" s="78"/>
    </row>
    <row r="119" spans="2:7" outlineLevel="1" x14ac:dyDescent="0.2">
      <c r="B119" s="115" t="s">
        <v>336</v>
      </c>
      <c r="C119" s="236">
        <v>100</v>
      </c>
      <c r="D119" s="116">
        <v>6.37</v>
      </c>
      <c r="E119" s="348">
        <f>C119*D119</f>
        <v>637</v>
      </c>
      <c r="F119" s="78"/>
    </row>
    <row r="120" spans="2:7" outlineLevel="1" x14ac:dyDescent="0.2">
      <c r="B120" s="115" t="s">
        <v>337</v>
      </c>
      <c r="C120" s="236">
        <v>50</v>
      </c>
      <c r="D120" s="116">
        <v>11.08</v>
      </c>
      <c r="E120" s="348">
        <f>C120*D120</f>
        <v>554</v>
      </c>
      <c r="F120" s="78"/>
    </row>
    <row r="121" spans="2:7" outlineLevel="1" x14ac:dyDescent="0.2">
      <c r="B121" s="115" t="s">
        <v>338</v>
      </c>
      <c r="C121" s="236">
        <v>200</v>
      </c>
      <c r="D121" s="116">
        <v>17.809999999999999</v>
      </c>
      <c r="E121" s="348">
        <f>C121*D121</f>
        <v>3561.9999999999995</v>
      </c>
      <c r="F121" s="78"/>
    </row>
    <row r="122" spans="2:7" outlineLevel="1" x14ac:dyDescent="0.2">
      <c r="B122" s="115" t="s">
        <v>342</v>
      </c>
      <c r="C122" s="236">
        <v>200</v>
      </c>
      <c r="D122" s="116">
        <v>33.97</v>
      </c>
      <c r="E122" s="348">
        <f>C122*D122</f>
        <v>6794</v>
      </c>
      <c r="F122" s="78"/>
    </row>
    <row r="123" spans="2:7" ht="13.5" outlineLevel="1" thickBot="1" x14ac:dyDescent="0.25">
      <c r="B123" s="115" t="s">
        <v>343</v>
      </c>
      <c r="C123" s="236">
        <v>4</v>
      </c>
      <c r="D123" s="116">
        <v>61.31</v>
      </c>
      <c r="E123" s="348">
        <f>C123*D123</f>
        <v>245.24</v>
      </c>
      <c r="F123" s="78"/>
    </row>
    <row r="124" spans="2:7" ht="13.5" outlineLevel="1" thickBot="1" x14ac:dyDescent="0.25">
      <c r="B124" s="115" t="s">
        <v>344</v>
      </c>
      <c r="C124" s="236">
        <v>4</v>
      </c>
      <c r="D124" s="116">
        <v>85.99</v>
      </c>
      <c r="E124" s="348">
        <f>C124*D124</f>
        <v>343.96</v>
      </c>
      <c r="F124" s="78"/>
      <c r="G124" s="117">
        <f>SUM(E117:E124)</f>
        <v>12664.699999999999</v>
      </c>
    </row>
    <row r="125" spans="2:7" ht="13.5" thickBot="1" x14ac:dyDescent="0.25">
      <c r="B125" s="76"/>
      <c r="C125" s="237"/>
      <c r="D125" s="118"/>
      <c r="E125" s="120"/>
      <c r="F125" s="76"/>
    </row>
    <row r="126" spans="2:7" ht="13.5" thickBot="1" x14ac:dyDescent="0.25">
      <c r="B126" s="109" t="s">
        <v>1115</v>
      </c>
      <c r="C126" s="234"/>
      <c r="D126" s="110"/>
      <c r="E126" s="346"/>
      <c r="F126" s="111"/>
    </row>
    <row r="127" spans="2:7" ht="13.5" outlineLevel="1" thickBot="1" x14ac:dyDescent="0.25">
      <c r="B127" s="112" t="s">
        <v>2</v>
      </c>
      <c r="C127" s="235" t="s">
        <v>3</v>
      </c>
      <c r="D127" s="114" t="s">
        <v>4</v>
      </c>
      <c r="E127" s="347" t="s">
        <v>5</v>
      </c>
      <c r="G127" s="136" t="s">
        <v>888</v>
      </c>
    </row>
    <row r="128" spans="2:7" outlineLevel="1" x14ac:dyDescent="0.2">
      <c r="B128" s="115" t="s">
        <v>320</v>
      </c>
      <c r="C128" s="236">
        <v>25</v>
      </c>
      <c r="D128" s="116">
        <v>7.99</v>
      </c>
      <c r="E128" s="348">
        <f>C128*D128</f>
        <v>199.75</v>
      </c>
      <c r="F128" s="78"/>
      <c r="G128" s="137"/>
    </row>
    <row r="129" spans="2:7" outlineLevel="1" x14ac:dyDescent="0.2">
      <c r="B129" s="115" t="s">
        <v>321</v>
      </c>
      <c r="C129" s="236">
        <v>100</v>
      </c>
      <c r="D129" s="116">
        <v>11.46</v>
      </c>
      <c r="E129" s="348">
        <f>C129*D129</f>
        <v>1146</v>
      </c>
      <c r="F129" s="78"/>
    </row>
    <row r="130" spans="2:7" outlineLevel="1" x14ac:dyDescent="0.2">
      <c r="B130" s="115" t="s">
        <v>322</v>
      </c>
      <c r="C130" s="236">
        <v>50</v>
      </c>
      <c r="D130" s="116">
        <v>17.25</v>
      </c>
      <c r="E130" s="348">
        <f>C130*D130</f>
        <v>862.5</v>
      </c>
      <c r="F130" s="78"/>
    </row>
    <row r="131" spans="2:7" outlineLevel="1" x14ac:dyDescent="0.2">
      <c r="B131" s="115" t="s">
        <v>323</v>
      </c>
      <c r="C131" s="236">
        <v>150</v>
      </c>
      <c r="D131" s="116">
        <v>34.58</v>
      </c>
      <c r="E131" s="348">
        <f>C131*D131</f>
        <v>5187</v>
      </c>
      <c r="F131" s="78"/>
    </row>
    <row r="132" spans="2:7" outlineLevel="1" x14ac:dyDescent="0.2">
      <c r="B132" s="123" t="s">
        <v>324</v>
      </c>
      <c r="C132" s="239">
        <v>150</v>
      </c>
      <c r="D132" s="116">
        <v>56.91</v>
      </c>
      <c r="E132" s="348">
        <f>C132*D132</f>
        <v>8536.5</v>
      </c>
      <c r="F132" s="78"/>
    </row>
    <row r="133" spans="2:7" outlineLevel="1" x14ac:dyDescent="0.2">
      <c r="B133" s="123" t="s">
        <v>325</v>
      </c>
      <c r="C133" s="236">
        <v>15</v>
      </c>
      <c r="D133" s="116">
        <v>78.099999999999994</v>
      </c>
      <c r="E133" s="348">
        <f>C133*D133</f>
        <v>1171.5</v>
      </c>
      <c r="F133" s="78"/>
    </row>
    <row r="134" spans="2:7" ht="13.5" outlineLevel="1" thickBot="1" x14ac:dyDescent="0.25">
      <c r="B134" s="123" t="s">
        <v>326</v>
      </c>
      <c r="C134" s="236">
        <v>10</v>
      </c>
      <c r="D134" s="116">
        <v>110.74</v>
      </c>
      <c r="E134" s="348">
        <f>C134*D134</f>
        <v>1107.3999999999999</v>
      </c>
      <c r="F134" s="78"/>
    </row>
    <row r="135" spans="2:7" ht="13.5" outlineLevel="1" thickBot="1" x14ac:dyDescent="0.25">
      <c r="B135" s="115" t="s">
        <v>327</v>
      </c>
      <c r="C135" s="236">
        <v>6</v>
      </c>
      <c r="D135" s="116">
        <v>169.44</v>
      </c>
      <c r="E135" s="348">
        <f>C135*D135</f>
        <v>1016.64</v>
      </c>
      <c r="F135" s="78"/>
      <c r="G135" s="117">
        <f>SUM(E128:E135)</f>
        <v>19227.29</v>
      </c>
    </row>
    <row r="136" spans="2:7" ht="13.5" thickBot="1" x14ac:dyDescent="0.25">
      <c r="B136" s="76"/>
      <c r="C136" s="237"/>
      <c r="D136" s="118"/>
      <c r="E136" s="120"/>
      <c r="F136" s="76"/>
    </row>
    <row r="137" spans="2:7" ht="13.5" thickBot="1" x14ac:dyDescent="0.25">
      <c r="B137" s="109" t="s">
        <v>1116</v>
      </c>
      <c r="C137" s="234"/>
      <c r="D137" s="110"/>
      <c r="E137" s="346"/>
      <c r="F137" s="111"/>
    </row>
    <row r="138" spans="2:7" ht="13.5" outlineLevel="1" thickBot="1" x14ac:dyDescent="0.25">
      <c r="B138" s="112" t="s">
        <v>2</v>
      </c>
      <c r="C138" s="235" t="s">
        <v>3</v>
      </c>
      <c r="D138" s="114" t="s">
        <v>4</v>
      </c>
      <c r="E138" s="347" t="s">
        <v>5</v>
      </c>
      <c r="G138" s="136" t="s">
        <v>888</v>
      </c>
    </row>
    <row r="139" spans="2:7" outlineLevel="1" x14ac:dyDescent="0.2">
      <c r="B139" s="115" t="s">
        <v>773</v>
      </c>
      <c r="C139" s="240">
        <v>50</v>
      </c>
      <c r="D139" s="116">
        <v>13.79</v>
      </c>
      <c r="E139" s="348">
        <f>C139*D139</f>
        <v>689.5</v>
      </c>
      <c r="F139" s="78"/>
      <c r="G139" s="137"/>
    </row>
    <row r="140" spans="2:7" outlineLevel="1" x14ac:dyDescent="0.2">
      <c r="B140" s="115" t="s">
        <v>774</v>
      </c>
      <c r="C140" s="236">
        <v>50</v>
      </c>
      <c r="D140" s="116">
        <v>16.309999999999999</v>
      </c>
      <c r="E140" s="348">
        <f>C140*D140</f>
        <v>815.49999999999989</v>
      </c>
      <c r="F140" s="78"/>
    </row>
    <row r="141" spans="2:7" outlineLevel="1" x14ac:dyDescent="0.2">
      <c r="B141" s="115" t="s">
        <v>770</v>
      </c>
      <c r="C141" s="236">
        <v>10</v>
      </c>
      <c r="D141" s="116">
        <v>20.82</v>
      </c>
      <c r="E141" s="348">
        <f>C141*D141</f>
        <v>208.2</v>
      </c>
      <c r="F141" s="78"/>
    </row>
    <row r="142" spans="2:7" ht="13.5" outlineLevel="1" thickBot="1" x14ac:dyDescent="0.25">
      <c r="B142" s="115" t="s">
        <v>771</v>
      </c>
      <c r="C142" s="236">
        <v>50</v>
      </c>
      <c r="D142" s="116">
        <v>39.630000000000003</v>
      </c>
      <c r="E142" s="348">
        <f>C142*D142</f>
        <v>1981.5000000000002</v>
      </c>
      <c r="F142" s="78"/>
    </row>
    <row r="143" spans="2:7" ht="13.5" outlineLevel="1" thickBot="1" x14ac:dyDescent="0.25">
      <c r="B143" s="115" t="s">
        <v>772</v>
      </c>
      <c r="C143" s="236">
        <v>50</v>
      </c>
      <c r="D143" s="116">
        <v>54.79</v>
      </c>
      <c r="E143" s="348">
        <f>C143*D143</f>
        <v>2739.5</v>
      </c>
      <c r="F143" s="78"/>
      <c r="G143" s="117">
        <f>SUM(E139:E143)</f>
        <v>6434.2000000000007</v>
      </c>
    </row>
    <row r="144" spans="2:7" ht="13.5" thickBot="1" x14ac:dyDescent="0.25">
      <c r="B144" s="76"/>
      <c r="C144" s="237"/>
      <c r="D144" s="118"/>
      <c r="E144" s="120"/>
      <c r="F144" s="76"/>
    </row>
    <row r="145" spans="2:7" ht="13.5" thickBot="1" x14ac:dyDescent="0.25">
      <c r="B145" s="109" t="s">
        <v>1117</v>
      </c>
      <c r="C145" s="234"/>
      <c r="D145" s="110"/>
      <c r="E145" s="346"/>
      <c r="F145" s="111"/>
    </row>
    <row r="146" spans="2:7" ht="13.5" outlineLevel="1" thickBot="1" x14ac:dyDescent="0.25">
      <c r="B146" s="112" t="s">
        <v>2</v>
      </c>
      <c r="C146" s="235" t="s">
        <v>3</v>
      </c>
      <c r="D146" s="114" t="s">
        <v>4</v>
      </c>
      <c r="E146" s="347" t="s">
        <v>5</v>
      </c>
      <c r="G146" s="136" t="s">
        <v>888</v>
      </c>
    </row>
    <row r="147" spans="2:7" outlineLevel="1" x14ac:dyDescent="0.2">
      <c r="B147" s="115" t="s">
        <v>345</v>
      </c>
      <c r="C147" s="236">
        <v>6</v>
      </c>
      <c r="D147" s="116">
        <v>43.76</v>
      </c>
      <c r="E147" s="348">
        <f>C147*D147</f>
        <v>262.56</v>
      </c>
      <c r="F147" s="78"/>
      <c r="G147" s="137"/>
    </row>
    <row r="148" spans="2:7" outlineLevel="1" x14ac:dyDescent="0.2">
      <c r="B148" s="115" t="s">
        <v>346</v>
      </c>
      <c r="C148" s="236">
        <v>6</v>
      </c>
      <c r="D148" s="116">
        <v>44.99</v>
      </c>
      <c r="E148" s="348">
        <f>C148*D148</f>
        <v>269.94</v>
      </c>
      <c r="F148" s="78"/>
    </row>
    <row r="149" spans="2:7" outlineLevel="1" x14ac:dyDescent="0.2">
      <c r="B149" s="115" t="s">
        <v>347</v>
      </c>
      <c r="C149" s="236">
        <v>6</v>
      </c>
      <c r="D149" s="116">
        <v>47.04</v>
      </c>
      <c r="E149" s="348">
        <f>C149*D149</f>
        <v>282.24</v>
      </c>
      <c r="F149" s="78"/>
    </row>
    <row r="150" spans="2:7" outlineLevel="1" x14ac:dyDescent="0.2">
      <c r="B150" s="115" t="s">
        <v>348</v>
      </c>
      <c r="C150" s="236">
        <v>6</v>
      </c>
      <c r="D150" s="116">
        <v>18.23</v>
      </c>
      <c r="E150" s="348">
        <f>C150*D150</f>
        <v>109.38</v>
      </c>
      <c r="F150" s="78"/>
    </row>
    <row r="151" spans="2:7" outlineLevel="1" x14ac:dyDescent="0.2">
      <c r="B151" s="115" t="s">
        <v>349</v>
      </c>
      <c r="C151" s="236">
        <v>6</v>
      </c>
      <c r="D151" s="116">
        <v>22.54</v>
      </c>
      <c r="E151" s="348">
        <f>C151*D151</f>
        <v>135.24</v>
      </c>
      <c r="F151" s="78"/>
    </row>
    <row r="152" spans="2:7" outlineLevel="1" x14ac:dyDescent="0.2">
      <c r="B152" s="115" t="s">
        <v>350</v>
      </c>
      <c r="C152" s="236">
        <v>50</v>
      </c>
      <c r="D152" s="116">
        <v>11.79</v>
      </c>
      <c r="E152" s="348">
        <f>C152*D152</f>
        <v>589.5</v>
      </c>
      <c r="F152" s="78"/>
    </row>
    <row r="153" spans="2:7" outlineLevel="1" x14ac:dyDescent="0.2">
      <c r="B153" s="115" t="s">
        <v>351</v>
      </c>
      <c r="C153" s="236">
        <v>50</v>
      </c>
      <c r="D153" s="116">
        <v>5.5</v>
      </c>
      <c r="E153" s="348">
        <f>C153*D153</f>
        <v>275</v>
      </c>
      <c r="F153" s="78"/>
    </row>
    <row r="154" spans="2:7" outlineLevel="1" x14ac:dyDescent="0.2">
      <c r="B154" s="115" t="s">
        <v>352</v>
      </c>
      <c r="C154" s="236">
        <v>12</v>
      </c>
      <c r="D154" s="116">
        <v>7</v>
      </c>
      <c r="E154" s="348">
        <f>C154*D154</f>
        <v>84</v>
      </c>
      <c r="F154" s="78"/>
    </row>
    <row r="155" spans="2:7" outlineLevel="1" x14ac:dyDescent="0.2">
      <c r="B155" s="115" t="s">
        <v>353</v>
      </c>
      <c r="C155" s="236">
        <v>100</v>
      </c>
      <c r="D155" s="116">
        <v>6.79</v>
      </c>
      <c r="E155" s="348">
        <f>C155*D155</f>
        <v>679</v>
      </c>
      <c r="F155" s="78"/>
    </row>
    <row r="156" spans="2:7" outlineLevel="1" x14ac:dyDescent="0.2">
      <c r="B156" s="124" t="s">
        <v>354</v>
      </c>
      <c r="C156" s="236">
        <v>100</v>
      </c>
      <c r="D156" s="116">
        <v>7.06</v>
      </c>
      <c r="E156" s="348">
        <f>C156*D156</f>
        <v>706</v>
      </c>
      <c r="F156" s="78"/>
    </row>
    <row r="157" spans="2:7" outlineLevel="1" x14ac:dyDescent="0.2">
      <c r="B157" s="124" t="s">
        <v>355</v>
      </c>
      <c r="C157" s="236">
        <v>50</v>
      </c>
      <c r="D157" s="116">
        <v>6.63</v>
      </c>
      <c r="E157" s="348">
        <f>C157*D157</f>
        <v>331.5</v>
      </c>
      <c r="F157" s="78"/>
    </row>
    <row r="158" spans="2:7" outlineLevel="1" x14ac:dyDescent="0.2">
      <c r="B158" s="115" t="s">
        <v>356</v>
      </c>
      <c r="C158" s="236">
        <v>50</v>
      </c>
      <c r="D158" s="116">
        <v>2.83</v>
      </c>
      <c r="E158" s="348">
        <f>C158*D158</f>
        <v>141.5</v>
      </c>
      <c r="F158" s="78"/>
    </row>
    <row r="159" spans="2:7" outlineLevel="1" x14ac:dyDescent="0.2">
      <c r="B159" s="115" t="s">
        <v>357</v>
      </c>
      <c r="C159" s="236">
        <v>100</v>
      </c>
      <c r="D159" s="116">
        <v>3.72</v>
      </c>
      <c r="E159" s="348">
        <f>C159*D159</f>
        <v>372</v>
      </c>
      <c r="F159" s="78"/>
    </row>
    <row r="160" spans="2:7" outlineLevel="1" x14ac:dyDescent="0.2">
      <c r="B160" s="115" t="s">
        <v>358</v>
      </c>
      <c r="C160" s="236">
        <v>50</v>
      </c>
      <c r="D160" s="116">
        <v>3.62</v>
      </c>
      <c r="E160" s="348">
        <f>C160*D160</f>
        <v>181</v>
      </c>
      <c r="F160" s="78"/>
    </row>
    <row r="161" spans="2:7" outlineLevel="1" x14ac:dyDescent="0.2">
      <c r="B161" s="115" t="s">
        <v>359</v>
      </c>
      <c r="C161" s="236">
        <v>36</v>
      </c>
      <c r="D161" s="116">
        <v>3.76</v>
      </c>
      <c r="E161" s="348">
        <f>C161*D161</f>
        <v>135.35999999999999</v>
      </c>
      <c r="F161" s="78"/>
    </row>
    <row r="162" spans="2:7" outlineLevel="1" x14ac:dyDescent="0.2">
      <c r="B162" s="115" t="s">
        <v>360</v>
      </c>
      <c r="C162" s="236">
        <v>25</v>
      </c>
      <c r="D162" s="116">
        <v>2.54</v>
      </c>
      <c r="E162" s="348">
        <f>C162*D162</f>
        <v>63.5</v>
      </c>
      <c r="F162" s="78"/>
    </row>
    <row r="163" spans="2:7" outlineLevel="1" x14ac:dyDescent="0.2">
      <c r="B163" s="115" t="s">
        <v>361</v>
      </c>
      <c r="C163" s="236">
        <v>25</v>
      </c>
      <c r="D163" s="116">
        <v>3.04</v>
      </c>
      <c r="E163" s="348">
        <f>C163*D163</f>
        <v>76</v>
      </c>
      <c r="F163" s="78"/>
    </row>
    <row r="164" spans="2:7" outlineLevel="1" x14ac:dyDescent="0.2">
      <c r="B164" s="115" t="s">
        <v>362</v>
      </c>
      <c r="C164" s="236">
        <v>25</v>
      </c>
      <c r="D164" s="116">
        <v>3.11</v>
      </c>
      <c r="E164" s="348">
        <f>C164*D164</f>
        <v>77.75</v>
      </c>
      <c r="F164" s="78"/>
    </row>
    <row r="165" spans="2:7" outlineLevel="1" x14ac:dyDescent="0.2">
      <c r="B165" s="115" t="s">
        <v>363</v>
      </c>
      <c r="C165" s="236">
        <v>40</v>
      </c>
      <c r="D165" s="116">
        <v>1.3</v>
      </c>
      <c r="E165" s="348">
        <f>C165*D165</f>
        <v>52</v>
      </c>
      <c r="F165" s="78"/>
      <c r="G165" s="74"/>
    </row>
    <row r="166" spans="2:7" ht="13.5" outlineLevel="1" thickBot="1" x14ac:dyDescent="0.25">
      <c r="B166" s="115" t="s">
        <v>364</v>
      </c>
      <c r="C166" s="236">
        <v>100</v>
      </c>
      <c r="D166" s="116">
        <v>1.54</v>
      </c>
      <c r="E166" s="348">
        <f>C166*D166</f>
        <v>154</v>
      </c>
      <c r="F166" s="78"/>
    </row>
    <row r="167" spans="2:7" ht="13.5" outlineLevel="1" thickBot="1" x14ac:dyDescent="0.25">
      <c r="B167" s="115" t="s">
        <v>365</v>
      </c>
      <c r="C167" s="236">
        <v>100</v>
      </c>
      <c r="D167" s="116">
        <v>0.78</v>
      </c>
      <c r="E167" s="348">
        <f>C167*D167</f>
        <v>78</v>
      </c>
      <c r="F167" s="78"/>
      <c r="G167" s="117">
        <f>SUM(E147:E167)</f>
        <v>5055.47</v>
      </c>
    </row>
    <row r="168" spans="2:7" ht="13.5" thickBot="1" x14ac:dyDescent="0.25">
      <c r="B168" s="76"/>
      <c r="C168" s="237"/>
      <c r="D168" s="118"/>
      <c r="E168" s="78"/>
      <c r="F168" s="78"/>
    </row>
    <row r="169" spans="2:7" ht="13.5" thickBot="1" x14ac:dyDescent="0.25">
      <c r="B169" s="109" t="s">
        <v>1118</v>
      </c>
      <c r="C169" s="234"/>
      <c r="D169" s="110"/>
      <c r="E169" s="346"/>
      <c r="F169" s="111"/>
    </row>
    <row r="170" spans="2:7" ht="13.5" outlineLevel="1" thickBot="1" x14ac:dyDescent="0.25">
      <c r="B170" s="112" t="s">
        <v>2</v>
      </c>
      <c r="C170" s="235" t="s">
        <v>3</v>
      </c>
      <c r="D170" s="114" t="s">
        <v>4</v>
      </c>
      <c r="E170" s="347" t="s">
        <v>5</v>
      </c>
      <c r="G170" s="136" t="s">
        <v>888</v>
      </c>
    </row>
    <row r="171" spans="2:7" outlineLevel="1" x14ac:dyDescent="0.2">
      <c r="B171" s="115" t="s">
        <v>366</v>
      </c>
      <c r="C171" s="236">
        <v>6</v>
      </c>
      <c r="D171" s="116">
        <v>64.03</v>
      </c>
      <c r="E171" s="348">
        <f>C171*D171</f>
        <v>384.18</v>
      </c>
      <c r="F171" s="78"/>
      <c r="G171" s="137"/>
    </row>
    <row r="172" spans="2:7" outlineLevel="1" x14ac:dyDescent="0.2">
      <c r="B172" s="115" t="s">
        <v>367</v>
      </c>
      <c r="C172" s="236">
        <v>6</v>
      </c>
      <c r="D172" s="116">
        <v>19.13</v>
      </c>
      <c r="E172" s="348">
        <f>C172*D172</f>
        <v>114.78</v>
      </c>
      <c r="F172" s="78"/>
    </row>
    <row r="173" spans="2:7" outlineLevel="1" x14ac:dyDescent="0.2">
      <c r="B173" s="115" t="s">
        <v>368</v>
      </c>
      <c r="C173" s="236">
        <v>6</v>
      </c>
      <c r="D173" s="116">
        <v>12.99</v>
      </c>
      <c r="E173" s="348">
        <f>C173*D173</f>
        <v>77.94</v>
      </c>
      <c r="F173" s="78"/>
    </row>
    <row r="174" spans="2:7" outlineLevel="1" x14ac:dyDescent="0.2">
      <c r="B174" s="115" t="s">
        <v>369</v>
      </c>
      <c r="C174" s="236">
        <v>100</v>
      </c>
      <c r="D174" s="116">
        <v>8.17</v>
      </c>
      <c r="E174" s="348">
        <f>C174*D174</f>
        <v>817</v>
      </c>
      <c r="F174" s="78"/>
    </row>
    <row r="175" spans="2:7" outlineLevel="1" x14ac:dyDescent="0.2">
      <c r="B175" s="115" t="s">
        <v>370</v>
      </c>
      <c r="C175" s="236">
        <v>100</v>
      </c>
      <c r="D175" s="116">
        <v>5.09</v>
      </c>
      <c r="E175" s="348">
        <f>C175*D175</f>
        <v>509</v>
      </c>
      <c r="F175" s="78"/>
    </row>
    <row r="176" spans="2:7" outlineLevel="1" x14ac:dyDescent="0.2">
      <c r="B176" s="115" t="s">
        <v>371</v>
      </c>
      <c r="C176" s="236">
        <v>25</v>
      </c>
      <c r="D176" s="116">
        <v>3.89</v>
      </c>
      <c r="E176" s="348">
        <f>C176*D176</f>
        <v>97.25</v>
      </c>
      <c r="F176" s="78"/>
    </row>
    <row r="177" spans="2:7" outlineLevel="1" x14ac:dyDescent="0.2">
      <c r="B177" s="115" t="s">
        <v>372</v>
      </c>
      <c r="C177" s="236">
        <v>100</v>
      </c>
      <c r="D177" s="116">
        <v>2.12</v>
      </c>
      <c r="E177" s="348">
        <f>C177*D177</f>
        <v>212</v>
      </c>
      <c r="F177" s="78"/>
      <c r="G177" s="74"/>
    </row>
    <row r="178" spans="2:7" ht="13.5" outlineLevel="1" thickBot="1" x14ac:dyDescent="0.25">
      <c r="B178" s="115" t="s">
        <v>373</v>
      </c>
      <c r="C178" s="236">
        <v>100</v>
      </c>
      <c r="D178" s="116">
        <v>1.22</v>
      </c>
      <c r="E178" s="348">
        <f>C178*D178</f>
        <v>122</v>
      </c>
      <c r="F178" s="78"/>
    </row>
    <row r="179" spans="2:7" ht="13.5" outlineLevel="1" thickBot="1" x14ac:dyDescent="0.25">
      <c r="B179" s="115" t="s">
        <v>374</v>
      </c>
      <c r="C179" s="236">
        <v>100</v>
      </c>
      <c r="D179" s="116">
        <v>0.75</v>
      </c>
      <c r="E179" s="348">
        <f>C179*D179</f>
        <v>75</v>
      </c>
      <c r="F179" s="78"/>
      <c r="G179" s="117">
        <f>SUM(E171:E179)</f>
        <v>2409.15</v>
      </c>
    </row>
    <row r="180" spans="2:7" ht="13.5" thickBot="1" x14ac:dyDescent="0.25">
      <c r="B180" s="76"/>
      <c r="C180" s="237"/>
      <c r="D180" s="118"/>
      <c r="E180" s="120"/>
      <c r="F180" s="76"/>
    </row>
    <row r="181" spans="2:7" ht="13.5" thickBot="1" x14ac:dyDescent="0.25">
      <c r="B181" s="109" t="s">
        <v>1119</v>
      </c>
      <c r="C181" s="234"/>
      <c r="D181" s="110"/>
      <c r="E181" s="346"/>
      <c r="F181" s="111"/>
    </row>
    <row r="182" spans="2:7" ht="13.5" outlineLevel="1" thickBot="1" x14ac:dyDescent="0.25">
      <c r="B182" s="112" t="s">
        <v>2</v>
      </c>
      <c r="C182" s="235" t="s">
        <v>3</v>
      </c>
      <c r="D182" s="114" t="s">
        <v>4</v>
      </c>
      <c r="E182" s="347" t="s">
        <v>5</v>
      </c>
      <c r="G182" s="136" t="s">
        <v>888</v>
      </c>
    </row>
    <row r="183" spans="2:7" outlineLevel="1" x14ac:dyDescent="0.2">
      <c r="B183" s="115" t="s">
        <v>345</v>
      </c>
      <c r="C183" s="236">
        <v>10</v>
      </c>
      <c r="D183" s="116">
        <v>70.14</v>
      </c>
      <c r="E183" s="348">
        <f>C183*D183</f>
        <v>701.4</v>
      </c>
      <c r="F183" s="78"/>
      <c r="G183" s="137"/>
    </row>
    <row r="184" spans="2:7" outlineLevel="1" x14ac:dyDescent="0.2">
      <c r="B184" s="115" t="s">
        <v>375</v>
      </c>
      <c r="C184" s="236">
        <v>10</v>
      </c>
      <c r="D184" s="116">
        <v>19.920000000000002</v>
      </c>
      <c r="E184" s="348">
        <f>C184*D184</f>
        <v>199.20000000000002</v>
      </c>
      <c r="F184" s="78"/>
    </row>
    <row r="185" spans="2:7" outlineLevel="1" x14ac:dyDescent="0.2">
      <c r="B185" s="115" t="s">
        <v>349</v>
      </c>
      <c r="C185" s="236">
        <v>10</v>
      </c>
      <c r="D185" s="116">
        <v>20.36</v>
      </c>
      <c r="E185" s="348">
        <f>C185*D185</f>
        <v>203.6</v>
      </c>
      <c r="F185" s="78"/>
    </row>
    <row r="186" spans="2:7" outlineLevel="1" x14ac:dyDescent="0.2">
      <c r="B186" s="115" t="s">
        <v>350</v>
      </c>
      <c r="C186" s="236">
        <v>12</v>
      </c>
      <c r="D186" s="116">
        <v>13.17</v>
      </c>
      <c r="E186" s="348">
        <f>C186*D186</f>
        <v>158.04</v>
      </c>
      <c r="F186" s="78"/>
    </row>
    <row r="187" spans="2:7" outlineLevel="1" x14ac:dyDescent="0.2">
      <c r="B187" s="115" t="s">
        <v>351</v>
      </c>
      <c r="C187" s="236">
        <v>25</v>
      </c>
      <c r="D187" s="116">
        <v>6.81</v>
      </c>
      <c r="E187" s="348">
        <f>C187*D187</f>
        <v>170.25</v>
      </c>
      <c r="F187" s="78"/>
    </row>
    <row r="188" spans="2:7" outlineLevel="1" x14ac:dyDescent="0.2">
      <c r="B188" s="115" t="s">
        <v>352</v>
      </c>
      <c r="C188" s="236">
        <v>25</v>
      </c>
      <c r="D188" s="116">
        <v>6.52</v>
      </c>
      <c r="E188" s="348">
        <f>C188*D188</f>
        <v>163</v>
      </c>
      <c r="F188" s="78"/>
    </row>
    <row r="189" spans="2:7" outlineLevel="1" x14ac:dyDescent="0.2">
      <c r="B189" s="115" t="s">
        <v>376</v>
      </c>
      <c r="C189" s="236">
        <v>100</v>
      </c>
      <c r="D189" s="116">
        <v>6.59</v>
      </c>
      <c r="E189" s="348">
        <f>C189*D189</f>
        <v>659</v>
      </c>
      <c r="F189" s="78"/>
    </row>
    <row r="190" spans="2:7" outlineLevel="1" x14ac:dyDescent="0.2">
      <c r="B190" s="115" t="s">
        <v>354</v>
      </c>
      <c r="C190" s="236">
        <v>100</v>
      </c>
      <c r="D190" s="116">
        <v>6.24</v>
      </c>
      <c r="E190" s="348">
        <f>C190*D190</f>
        <v>624</v>
      </c>
      <c r="F190" s="78"/>
    </row>
    <row r="191" spans="2:7" outlineLevel="1" x14ac:dyDescent="0.2">
      <c r="B191" s="115" t="s">
        <v>356</v>
      </c>
      <c r="C191" s="236">
        <v>50</v>
      </c>
      <c r="D191" s="116">
        <v>4.51</v>
      </c>
      <c r="E191" s="348">
        <f>C191*D191</f>
        <v>225.5</v>
      </c>
      <c r="F191" s="78"/>
    </row>
    <row r="192" spans="2:7" outlineLevel="1" x14ac:dyDescent="0.2">
      <c r="B192" s="115" t="s">
        <v>357</v>
      </c>
      <c r="C192" s="236">
        <v>100</v>
      </c>
      <c r="D192" s="116">
        <v>3.93</v>
      </c>
      <c r="E192" s="348">
        <f>C192*D192</f>
        <v>393</v>
      </c>
      <c r="F192" s="78"/>
    </row>
    <row r="193" spans="2:7" outlineLevel="1" x14ac:dyDescent="0.2">
      <c r="B193" s="115" t="s">
        <v>358</v>
      </c>
      <c r="C193" s="236">
        <v>25</v>
      </c>
      <c r="D193" s="116">
        <v>3.89</v>
      </c>
      <c r="E193" s="348">
        <f>C193*D193</f>
        <v>97.25</v>
      </c>
      <c r="F193" s="78"/>
    </row>
    <row r="194" spans="2:7" outlineLevel="1" x14ac:dyDescent="0.2">
      <c r="B194" s="115" t="s">
        <v>360</v>
      </c>
      <c r="C194" s="236">
        <v>25</v>
      </c>
      <c r="D194" s="116">
        <v>3.1</v>
      </c>
      <c r="E194" s="348">
        <f>C194*D194</f>
        <v>77.5</v>
      </c>
      <c r="F194" s="78"/>
    </row>
    <row r="195" spans="2:7" outlineLevel="1" x14ac:dyDescent="0.2">
      <c r="B195" s="115" t="s">
        <v>363</v>
      </c>
      <c r="C195" s="236">
        <v>100</v>
      </c>
      <c r="D195" s="116">
        <v>1.8</v>
      </c>
      <c r="E195" s="348">
        <f>C195*D195</f>
        <v>180</v>
      </c>
      <c r="F195" s="78"/>
    </row>
    <row r="196" spans="2:7" outlineLevel="1" x14ac:dyDescent="0.2">
      <c r="B196" s="115" t="s">
        <v>364</v>
      </c>
      <c r="C196" s="236">
        <v>100</v>
      </c>
      <c r="D196" s="116">
        <v>1.73</v>
      </c>
      <c r="E196" s="348">
        <f>C196*D196</f>
        <v>173</v>
      </c>
      <c r="F196" s="78"/>
    </row>
    <row r="197" spans="2:7" outlineLevel="1" x14ac:dyDescent="0.2">
      <c r="B197" s="115" t="s">
        <v>365</v>
      </c>
      <c r="C197" s="236">
        <v>25</v>
      </c>
      <c r="D197" s="116">
        <v>0.99</v>
      </c>
      <c r="E197" s="348">
        <f>C197*D197</f>
        <v>24.75</v>
      </c>
      <c r="F197" s="78"/>
      <c r="G197" s="74"/>
    </row>
    <row r="198" spans="2:7" ht="13.5" outlineLevel="1" thickBot="1" x14ac:dyDescent="0.25">
      <c r="B198" s="115" t="s">
        <v>377</v>
      </c>
      <c r="C198" s="236">
        <v>25</v>
      </c>
      <c r="D198" s="116">
        <v>0.72</v>
      </c>
      <c r="E198" s="348">
        <f>C198*D198</f>
        <v>18</v>
      </c>
      <c r="F198" s="78"/>
    </row>
    <row r="199" spans="2:7" ht="13.5" outlineLevel="1" thickBot="1" x14ac:dyDescent="0.25">
      <c r="B199" s="115" t="s">
        <v>378</v>
      </c>
      <c r="C199" s="236">
        <v>25</v>
      </c>
      <c r="D199" s="116">
        <v>1.1200000000000001</v>
      </c>
      <c r="E199" s="348">
        <f>C199*D199</f>
        <v>28.000000000000004</v>
      </c>
      <c r="F199" s="78"/>
      <c r="G199" s="117">
        <f>SUM(E183:E199)</f>
        <v>4095.49</v>
      </c>
    </row>
    <row r="200" spans="2:7" ht="13.5" thickBot="1" x14ac:dyDescent="0.25">
      <c r="B200" s="76"/>
      <c r="C200" s="237"/>
      <c r="D200" s="118"/>
      <c r="E200" s="120"/>
      <c r="F200" s="76"/>
    </row>
    <row r="201" spans="2:7" ht="13.5" thickBot="1" x14ac:dyDescent="0.25">
      <c r="B201" s="109" t="s">
        <v>1120</v>
      </c>
      <c r="C201" s="234"/>
      <c r="D201" s="110"/>
      <c r="E201" s="346"/>
      <c r="F201" s="111"/>
    </row>
    <row r="202" spans="2:7" ht="13.5" outlineLevel="1" thickBot="1" x14ac:dyDescent="0.25">
      <c r="B202" s="112" t="s">
        <v>2</v>
      </c>
      <c r="C202" s="235" t="s">
        <v>3</v>
      </c>
      <c r="D202" s="114" t="s">
        <v>4</v>
      </c>
      <c r="E202" s="347" t="s">
        <v>5</v>
      </c>
      <c r="G202" s="136" t="s">
        <v>888</v>
      </c>
    </row>
    <row r="203" spans="2:7" outlineLevel="1" x14ac:dyDescent="0.2">
      <c r="B203" s="115" t="s">
        <v>366</v>
      </c>
      <c r="C203" s="236">
        <v>6</v>
      </c>
      <c r="D203" s="116">
        <v>132.04</v>
      </c>
      <c r="E203" s="348">
        <f>C203*D203</f>
        <v>792.24</v>
      </c>
      <c r="F203" s="78"/>
      <c r="G203" s="137"/>
    </row>
    <row r="204" spans="2:7" outlineLevel="1" x14ac:dyDescent="0.2">
      <c r="B204" s="115" t="s">
        <v>367</v>
      </c>
      <c r="C204" s="236">
        <v>6</v>
      </c>
      <c r="D204" s="116">
        <v>81.319999999999993</v>
      </c>
      <c r="E204" s="348">
        <f>C204*D204</f>
        <v>487.91999999999996</v>
      </c>
      <c r="F204" s="78"/>
    </row>
    <row r="205" spans="2:7" outlineLevel="1" x14ac:dyDescent="0.2">
      <c r="B205" s="115" t="s">
        <v>368</v>
      </c>
      <c r="C205" s="236">
        <v>6</v>
      </c>
      <c r="D205" s="116">
        <v>50.29</v>
      </c>
      <c r="E205" s="348">
        <f>C205*D205</f>
        <v>301.74</v>
      </c>
      <c r="F205" s="78"/>
    </row>
    <row r="206" spans="2:7" outlineLevel="1" x14ac:dyDescent="0.2">
      <c r="B206" s="115" t="s">
        <v>369</v>
      </c>
      <c r="C206" s="236">
        <v>25</v>
      </c>
      <c r="D206" s="116">
        <v>23.76</v>
      </c>
      <c r="E206" s="348">
        <f>C206*D206</f>
        <v>594</v>
      </c>
      <c r="F206" s="78"/>
    </row>
    <row r="207" spans="2:7" outlineLevel="1" x14ac:dyDescent="0.2">
      <c r="B207" s="115" t="s">
        <v>370</v>
      </c>
      <c r="C207" s="236">
        <v>25</v>
      </c>
      <c r="D207" s="116">
        <v>15.79</v>
      </c>
      <c r="E207" s="348">
        <f>C207*D207</f>
        <v>394.75</v>
      </c>
      <c r="F207" s="78"/>
    </row>
    <row r="208" spans="2:7" outlineLevel="1" x14ac:dyDescent="0.2">
      <c r="B208" s="115" t="s">
        <v>371</v>
      </c>
      <c r="C208" s="236">
        <v>10</v>
      </c>
      <c r="D208" s="116">
        <v>9.52</v>
      </c>
      <c r="E208" s="348">
        <f>C208*D208</f>
        <v>95.199999999999989</v>
      </c>
      <c r="F208" s="78"/>
    </row>
    <row r="209" spans="2:7" outlineLevel="1" x14ac:dyDescent="0.2">
      <c r="B209" s="115" t="s">
        <v>372</v>
      </c>
      <c r="C209" s="236">
        <v>15</v>
      </c>
      <c r="D209" s="116">
        <v>5.18</v>
      </c>
      <c r="E209" s="348">
        <f>C209*D209</f>
        <v>77.699999999999989</v>
      </c>
      <c r="F209" s="78"/>
    </row>
    <row r="210" spans="2:7" ht="13.5" outlineLevel="1" thickBot="1" x14ac:dyDescent="0.25">
      <c r="B210" s="115" t="s">
        <v>373</v>
      </c>
      <c r="C210" s="236">
        <v>25</v>
      </c>
      <c r="D210" s="116">
        <v>2.92</v>
      </c>
      <c r="E210" s="348">
        <f>C210*D210</f>
        <v>73</v>
      </c>
      <c r="F210" s="78"/>
    </row>
    <row r="211" spans="2:7" ht="13.5" outlineLevel="1" thickBot="1" x14ac:dyDescent="0.25">
      <c r="B211" s="115" t="s">
        <v>374</v>
      </c>
      <c r="C211" s="236">
        <v>25</v>
      </c>
      <c r="D211" s="116">
        <v>2.0699999999999998</v>
      </c>
      <c r="E211" s="348">
        <f>C211*D211</f>
        <v>51.749999999999993</v>
      </c>
      <c r="F211" s="78"/>
      <c r="G211" s="117">
        <f>SUM(E203:E211)</f>
        <v>2868.2999999999993</v>
      </c>
    </row>
    <row r="212" spans="2:7" ht="13.5" thickBot="1" x14ac:dyDescent="0.25">
      <c r="B212" s="76"/>
      <c r="C212" s="237"/>
      <c r="D212" s="118"/>
      <c r="E212" s="78"/>
      <c r="F212" s="78"/>
      <c r="G212" s="74"/>
    </row>
    <row r="213" spans="2:7" ht="13.5" thickBot="1" x14ac:dyDescent="0.25">
      <c r="B213" s="109" t="s">
        <v>1121</v>
      </c>
      <c r="C213" s="234"/>
      <c r="D213" s="110"/>
      <c r="E213" s="346"/>
      <c r="F213" s="111"/>
    </row>
    <row r="214" spans="2:7" ht="13.5" outlineLevel="1" thickBot="1" x14ac:dyDescent="0.25">
      <c r="B214" s="112" t="s">
        <v>2</v>
      </c>
      <c r="C214" s="235" t="s">
        <v>3</v>
      </c>
      <c r="D214" s="114" t="s">
        <v>4</v>
      </c>
      <c r="E214" s="347" t="s">
        <v>5</v>
      </c>
      <c r="G214" s="136" t="s">
        <v>888</v>
      </c>
    </row>
    <row r="215" spans="2:7" outlineLevel="1" x14ac:dyDescent="0.2">
      <c r="B215" s="115" t="s">
        <v>369</v>
      </c>
      <c r="C215" s="236">
        <v>10</v>
      </c>
      <c r="D215" s="116">
        <v>29.93</v>
      </c>
      <c r="E215" s="348">
        <f>C215*D215</f>
        <v>299.3</v>
      </c>
      <c r="F215" s="78"/>
      <c r="G215" s="137"/>
    </row>
    <row r="216" spans="2:7" outlineLevel="1" x14ac:dyDescent="0.2">
      <c r="B216" s="115" t="s">
        <v>370</v>
      </c>
      <c r="C216" s="236">
        <v>12</v>
      </c>
      <c r="D216" s="116">
        <v>20.49</v>
      </c>
      <c r="E216" s="348">
        <f>C216*D216</f>
        <v>245.88</v>
      </c>
      <c r="F216" s="78"/>
    </row>
    <row r="217" spans="2:7" outlineLevel="1" x14ac:dyDescent="0.2">
      <c r="B217" s="115" t="s">
        <v>371</v>
      </c>
      <c r="C217" s="236">
        <v>10</v>
      </c>
      <c r="D217" s="116">
        <v>17.02</v>
      </c>
      <c r="E217" s="348">
        <f>C217*D217</f>
        <v>170.2</v>
      </c>
      <c r="F217" s="78"/>
    </row>
    <row r="218" spans="2:7" outlineLevel="1" x14ac:dyDescent="0.2">
      <c r="B218" s="115" t="s">
        <v>372</v>
      </c>
      <c r="C218" s="236">
        <v>15</v>
      </c>
      <c r="D218" s="116">
        <v>8.56</v>
      </c>
      <c r="E218" s="348">
        <f>C218*D218</f>
        <v>128.4</v>
      </c>
      <c r="F218" s="78"/>
    </row>
    <row r="219" spans="2:7" ht="13.5" outlineLevel="1" thickBot="1" x14ac:dyDescent="0.25">
      <c r="B219" s="115" t="s">
        <v>373</v>
      </c>
      <c r="C219" s="236">
        <v>20</v>
      </c>
      <c r="D219" s="116">
        <v>5.42</v>
      </c>
      <c r="E219" s="348">
        <f>C219*D219</f>
        <v>108.4</v>
      </c>
      <c r="F219" s="78"/>
    </row>
    <row r="220" spans="2:7" ht="13.5" outlineLevel="1" thickBot="1" x14ac:dyDescent="0.25">
      <c r="B220" s="115" t="s">
        <v>374</v>
      </c>
      <c r="C220" s="236">
        <v>15</v>
      </c>
      <c r="D220" s="116">
        <v>2.83</v>
      </c>
      <c r="E220" s="348">
        <f>C220*D220</f>
        <v>42.45</v>
      </c>
      <c r="F220" s="78"/>
      <c r="G220" s="117">
        <f>SUM(E215:E220)</f>
        <v>994.63000000000011</v>
      </c>
    </row>
    <row r="221" spans="2:7" ht="13.5" thickBot="1" x14ac:dyDescent="0.25">
      <c r="B221" s="76"/>
      <c r="C221" s="237"/>
      <c r="D221" s="118"/>
      <c r="E221" s="78"/>
      <c r="F221" s="78"/>
      <c r="G221" s="74"/>
    </row>
    <row r="222" spans="2:7" ht="13.5" thickBot="1" x14ac:dyDescent="0.25">
      <c r="B222" s="109" t="s">
        <v>1122</v>
      </c>
      <c r="C222" s="234"/>
      <c r="D222" s="110"/>
      <c r="E222" s="346"/>
      <c r="F222" s="111"/>
    </row>
    <row r="223" spans="2:7" ht="13.5" outlineLevel="1" thickBot="1" x14ac:dyDescent="0.25">
      <c r="B223" s="112" t="s">
        <v>2</v>
      </c>
      <c r="C223" s="235" t="s">
        <v>3</v>
      </c>
      <c r="D223" s="114" t="s">
        <v>4</v>
      </c>
      <c r="E223" s="347" t="s">
        <v>5</v>
      </c>
      <c r="G223" s="136" t="s">
        <v>888</v>
      </c>
    </row>
    <row r="224" spans="2:7" outlineLevel="1" x14ac:dyDescent="0.2">
      <c r="B224" s="115" t="s">
        <v>775</v>
      </c>
      <c r="C224" s="236">
        <v>4</v>
      </c>
      <c r="D224" s="116">
        <v>132.04</v>
      </c>
      <c r="E224" s="348">
        <f>C224*D224</f>
        <v>528.16</v>
      </c>
      <c r="F224" s="78"/>
      <c r="G224" s="137"/>
    </row>
    <row r="225" spans="2:7" outlineLevel="1" x14ac:dyDescent="0.2">
      <c r="B225" s="115" t="s">
        <v>776</v>
      </c>
      <c r="C225" s="236">
        <v>6</v>
      </c>
      <c r="D225" s="116">
        <v>25.42</v>
      </c>
      <c r="E225" s="348">
        <f>C225*D225</f>
        <v>152.52000000000001</v>
      </c>
      <c r="F225" s="78"/>
    </row>
    <row r="226" spans="2:7" outlineLevel="1" x14ac:dyDescent="0.2">
      <c r="B226" s="115" t="s">
        <v>777</v>
      </c>
      <c r="C226" s="236">
        <v>6</v>
      </c>
      <c r="D226" s="116">
        <v>15.2</v>
      </c>
      <c r="E226" s="348">
        <f>C226*D226</f>
        <v>91.199999999999989</v>
      </c>
      <c r="F226" s="78"/>
    </row>
    <row r="227" spans="2:7" outlineLevel="1" x14ac:dyDescent="0.2">
      <c r="B227" s="115" t="s">
        <v>778</v>
      </c>
      <c r="C227" s="236">
        <v>10</v>
      </c>
      <c r="D227" s="116">
        <v>15.55</v>
      </c>
      <c r="E227" s="348">
        <f>C227*D227</f>
        <v>155.5</v>
      </c>
      <c r="F227" s="78"/>
    </row>
    <row r="228" spans="2:7" outlineLevel="1" x14ac:dyDescent="0.2">
      <c r="B228" s="115" t="s">
        <v>779</v>
      </c>
      <c r="C228" s="236">
        <v>10</v>
      </c>
      <c r="D228" s="116">
        <v>18.899999999999999</v>
      </c>
      <c r="E228" s="348">
        <f>C228*D228</f>
        <v>189</v>
      </c>
      <c r="F228" s="78"/>
    </row>
    <row r="229" spans="2:7" outlineLevel="1" x14ac:dyDescent="0.2">
      <c r="B229" s="115" t="s">
        <v>780</v>
      </c>
      <c r="C229" s="236">
        <v>10</v>
      </c>
      <c r="D229" s="116">
        <v>17.13</v>
      </c>
      <c r="E229" s="348">
        <f>C229*D229</f>
        <v>171.29999999999998</v>
      </c>
      <c r="F229" s="78"/>
    </row>
    <row r="230" spans="2:7" outlineLevel="1" x14ac:dyDescent="0.2">
      <c r="B230" s="115" t="s">
        <v>781</v>
      </c>
      <c r="C230" s="236">
        <v>15</v>
      </c>
      <c r="D230" s="116">
        <v>10.52</v>
      </c>
      <c r="E230" s="348">
        <f>C230*D230</f>
        <v>157.79999999999998</v>
      </c>
      <c r="F230" s="78"/>
    </row>
    <row r="231" spans="2:7" outlineLevel="1" x14ac:dyDescent="0.2">
      <c r="B231" s="115" t="s">
        <v>782</v>
      </c>
      <c r="C231" s="236">
        <v>20</v>
      </c>
      <c r="D231" s="116">
        <v>10.49</v>
      </c>
      <c r="E231" s="348">
        <f>C231*D231</f>
        <v>209.8</v>
      </c>
      <c r="F231" s="78"/>
    </row>
    <row r="232" spans="2:7" outlineLevel="1" x14ac:dyDescent="0.2">
      <c r="B232" s="115" t="s">
        <v>783</v>
      </c>
      <c r="C232" s="236">
        <v>15</v>
      </c>
      <c r="D232" s="116">
        <v>11.19</v>
      </c>
      <c r="E232" s="348">
        <f>C232*D232</f>
        <v>167.85</v>
      </c>
      <c r="F232" s="78"/>
      <c r="G232" s="74"/>
    </row>
    <row r="233" spans="2:7" outlineLevel="1" x14ac:dyDescent="0.2">
      <c r="B233" s="115" t="s">
        <v>784</v>
      </c>
      <c r="C233" s="236">
        <v>10</v>
      </c>
      <c r="D233" s="116">
        <v>9.94</v>
      </c>
      <c r="E233" s="348">
        <f>C233*D233</f>
        <v>99.399999999999991</v>
      </c>
      <c r="F233" s="78"/>
    </row>
    <row r="234" spans="2:7" outlineLevel="1" x14ac:dyDescent="0.2">
      <c r="B234" s="115" t="s">
        <v>785</v>
      </c>
      <c r="C234" s="236">
        <v>15</v>
      </c>
      <c r="D234" s="116">
        <v>10.09</v>
      </c>
      <c r="E234" s="348">
        <f>C234*D234</f>
        <v>151.35</v>
      </c>
      <c r="F234" s="78"/>
    </row>
    <row r="235" spans="2:7" outlineLevel="1" x14ac:dyDescent="0.2">
      <c r="B235" s="115" t="s">
        <v>786</v>
      </c>
      <c r="C235" s="236">
        <v>20</v>
      </c>
      <c r="D235" s="116">
        <v>4.76</v>
      </c>
      <c r="E235" s="348">
        <f>C235*D235</f>
        <v>95.199999999999989</v>
      </c>
      <c r="F235" s="78"/>
    </row>
    <row r="236" spans="2:7" ht="13.5" outlineLevel="1" thickBot="1" x14ac:dyDescent="0.25">
      <c r="B236" s="115" t="s">
        <v>787</v>
      </c>
      <c r="C236" s="236">
        <v>15</v>
      </c>
      <c r="D236" s="116">
        <v>4.4400000000000004</v>
      </c>
      <c r="E236" s="348">
        <f>C236*D236</f>
        <v>66.600000000000009</v>
      </c>
      <c r="F236" s="78"/>
    </row>
    <row r="237" spans="2:7" ht="13.5" outlineLevel="1" thickBot="1" x14ac:dyDescent="0.25">
      <c r="B237" s="115" t="s">
        <v>788</v>
      </c>
      <c r="C237" s="236">
        <v>15</v>
      </c>
      <c r="D237" s="116">
        <v>3.3</v>
      </c>
      <c r="E237" s="348">
        <f>C237*D237</f>
        <v>49.5</v>
      </c>
      <c r="F237" s="78"/>
      <c r="G237" s="117">
        <f>SUM(E224:E237)</f>
        <v>2285.1799999999994</v>
      </c>
    </row>
    <row r="238" spans="2:7" ht="13.5" thickBot="1" x14ac:dyDescent="0.25">
      <c r="B238" s="76"/>
      <c r="C238" s="237"/>
      <c r="D238" s="118"/>
      <c r="E238" s="120"/>
      <c r="F238" s="76"/>
    </row>
    <row r="239" spans="2:7" ht="13.5" thickBot="1" x14ac:dyDescent="0.25">
      <c r="B239" s="109" t="s">
        <v>1123</v>
      </c>
      <c r="C239" s="234"/>
      <c r="D239" s="110"/>
      <c r="E239" s="346"/>
      <c r="F239" s="111"/>
    </row>
    <row r="240" spans="2:7" ht="13.5" outlineLevel="1" thickBot="1" x14ac:dyDescent="0.25">
      <c r="B240" s="112" t="s">
        <v>2</v>
      </c>
      <c r="C240" s="235" t="s">
        <v>3</v>
      </c>
      <c r="D240" s="114" t="s">
        <v>4</v>
      </c>
      <c r="E240" s="347" t="s">
        <v>5</v>
      </c>
      <c r="G240" s="136" t="s">
        <v>888</v>
      </c>
    </row>
    <row r="241" spans="2:7" outlineLevel="1" x14ac:dyDescent="0.2">
      <c r="B241" s="115" t="s">
        <v>366</v>
      </c>
      <c r="C241" s="236">
        <v>6</v>
      </c>
      <c r="D241" s="116">
        <v>101.83</v>
      </c>
      <c r="E241" s="348">
        <f>C241*D241</f>
        <v>610.98</v>
      </c>
      <c r="F241" s="78"/>
      <c r="G241" s="137"/>
    </row>
    <row r="242" spans="2:7" outlineLevel="1" x14ac:dyDescent="0.2">
      <c r="B242" s="115" t="s">
        <v>367</v>
      </c>
      <c r="C242" s="236">
        <v>6</v>
      </c>
      <c r="D242" s="116">
        <v>59.37</v>
      </c>
      <c r="E242" s="348">
        <f>C242*D242</f>
        <v>356.21999999999997</v>
      </c>
      <c r="F242" s="78"/>
    </row>
    <row r="243" spans="2:7" outlineLevel="1" x14ac:dyDescent="0.2">
      <c r="B243" s="115" t="s">
        <v>368</v>
      </c>
      <c r="C243" s="236">
        <v>6</v>
      </c>
      <c r="D243" s="116">
        <v>35.840000000000003</v>
      </c>
      <c r="E243" s="348">
        <f>C243*D243</f>
        <v>215.04000000000002</v>
      </c>
      <c r="F243" s="78"/>
    </row>
    <row r="244" spans="2:7" outlineLevel="1" x14ac:dyDescent="0.2">
      <c r="B244" s="115" t="s">
        <v>369</v>
      </c>
      <c r="C244" s="236">
        <v>25</v>
      </c>
      <c r="D244" s="116">
        <v>17.329999999999998</v>
      </c>
      <c r="E244" s="348">
        <f>C244*D244</f>
        <v>433.24999999999994</v>
      </c>
      <c r="F244" s="78"/>
    </row>
    <row r="245" spans="2:7" outlineLevel="1" x14ac:dyDescent="0.2">
      <c r="B245" s="115" t="s">
        <v>370</v>
      </c>
      <c r="C245" s="236">
        <v>25</v>
      </c>
      <c r="D245" s="116">
        <v>11.7</v>
      </c>
      <c r="E245" s="348">
        <f>C245*D245</f>
        <v>292.5</v>
      </c>
      <c r="F245" s="78"/>
    </row>
    <row r="246" spans="2:7" outlineLevel="1" x14ac:dyDescent="0.2">
      <c r="B246" s="115" t="s">
        <v>371</v>
      </c>
      <c r="C246" s="236">
        <v>12</v>
      </c>
      <c r="D246" s="116">
        <v>8.25</v>
      </c>
      <c r="E246" s="348">
        <f>C246*D246</f>
        <v>99</v>
      </c>
      <c r="F246" s="78"/>
    </row>
    <row r="247" spans="2:7" outlineLevel="1" x14ac:dyDescent="0.2">
      <c r="B247" s="115" t="s">
        <v>372</v>
      </c>
      <c r="C247" s="236">
        <v>25</v>
      </c>
      <c r="D247" s="116">
        <v>4.66</v>
      </c>
      <c r="E247" s="348">
        <f>C247*D247</f>
        <v>116.5</v>
      </c>
      <c r="F247" s="78"/>
    </row>
    <row r="248" spans="2:7" ht="13.5" outlineLevel="1" thickBot="1" x14ac:dyDescent="0.25">
      <c r="B248" s="115" t="s">
        <v>373</v>
      </c>
      <c r="C248" s="236">
        <v>25</v>
      </c>
      <c r="D248" s="116">
        <v>2.5499999999999998</v>
      </c>
      <c r="E248" s="348">
        <f>C248*D248</f>
        <v>63.749999999999993</v>
      </c>
      <c r="F248" s="78"/>
    </row>
    <row r="249" spans="2:7" ht="13.5" outlineLevel="1" thickBot="1" x14ac:dyDescent="0.25">
      <c r="B249" s="115" t="s">
        <v>374</v>
      </c>
      <c r="C249" s="236">
        <v>25</v>
      </c>
      <c r="D249" s="116">
        <v>1.73</v>
      </c>
      <c r="E249" s="348">
        <f>C249*D249</f>
        <v>43.25</v>
      </c>
      <c r="F249" s="78"/>
      <c r="G249" s="117">
        <f>SUM(E241:E249)</f>
        <v>2230.4899999999998</v>
      </c>
    </row>
    <row r="250" spans="2:7" ht="13.5" thickBot="1" x14ac:dyDescent="0.25">
      <c r="B250" s="76"/>
      <c r="C250" s="237"/>
      <c r="D250" s="118"/>
      <c r="E250" s="120"/>
      <c r="F250" s="76"/>
    </row>
    <row r="251" spans="2:7" ht="13.5" thickBot="1" x14ac:dyDescent="0.25">
      <c r="B251" s="109" t="s">
        <v>1124</v>
      </c>
      <c r="C251" s="234"/>
      <c r="D251" s="110"/>
      <c r="E251" s="346"/>
      <c r="F251" s="111"/>
    </row>
    <row r="252" spans="2:7" ht="13.5" outlineLevel="1" thickBot="1" x14ac:dyDescent="0.25">
      <c r="B252" s="112" t="s">
        <v>2</v>
      </c>
      <c r="C252" s="235" t="s">
        <v>3</v>
      </c>
      <c r="D252" s="114" t="s">
        <v>4</v>
      </c>
      <c r="E252" s="347" t="s">
        <v>5</v>
      </c>
      <c r="G252" s="136" t="s">
        <v>888</v>
      </c>
    </row>
    <row r="253" spans="2:7" outlineLevel="1" x14ac:dyDescent="0.2">
      <c r="B253" s="115" t="s">
        <v>366</v>
      </c>
      <c r="C253" s="236">
        <v>6</v>
      </c>
      <c r="D253" s="116">
        <v>111.58</v>
      </c>
      <c r="E253" s="348">
        <f>C253*D253</f>
        <v>669.48</v>
      </c>
      <c r="F253" s="78"/>
      <c r="G253" s="137"/>
    </row>
    <row r="254" spans="2:7" outlineLevel="1" x14ac:dyDescent="0.2">
      <c r="B254" s="115" t="s">
        <v>367</v>
      </c>
      <c r="C254" s="236">
        <v>6</v>
      </c>
      <c r="D254" s="116">
        <v>64.08</v>
      </c>
      <c r="E254" s="348">
        <f>C254*D254</f>
        <v>384.48</v>
      </c>
      <c r="F254" s="78"/>
    </row>
    <row r="255" spans="2:7" outlineLevel="1" x14ac:dyDescent="0.2">
      <c r="B255" s="115" t="s">
        <v>368</v>
      </c>
      <c r="C255" s="236">
        <v>6</v>
      </c>
      <c r="D255" s="116">
        <v>43.62</v>
      </c>
      <c r="E255" s="348">
        <f>C255*D255</f>
        <v>261.71999999999997</v>
      </c>
      <c r="F255" s="78"/>
    </row>
    <row r="256" spans="2:7" outlineLevel="1" x14ac:dyDescent="0.2">
      <c r="B256" s="115" t="s">
        <v>369</v>
      </c>
      <c r="C256" s="236">
        <v>25</v>
      </c>
      <c r="D256" s="116">
        <v>16.59</v>
      </c>
      <c r="E256" s="348">
        <f>C256*D256</f>
        <v>414.75</v>
      </c>
      <c r="F256" s="78"/>
    </row>
    <row r="257" spans="2:7" outlineLevel="1" x14ac:dyDescent="0.2">
      <c r="B257" s="115" t="s">
        <v>370</v>
      </c>
      <c r="C257" s="236">
        <v>50</v>
      </c>
      <c r="D257" s="116">
        <v>12.22</v>
      </c>
      <c r="E257" s="348">
        <f>C257*D257</f>
        <v>611</v>
      </c>
      <c r="F257" s="78"/>
    </row>
    <row r="258" spans="2:7" outlineLevel="1" x14ac:dyDescent="0.2">
      <c r="B258" s="115" t="s">
        <v>371</v>
      </c>
      <c r="C258" s="236">
        <v>12</v>
      </c>
      <c r="D258" s="116">
        <v>8.0500000000000007</v>
      </c>
      <c r="E258" s="348">
        <f>C258*D258</f>
        <v>96.600000000000009</v>
      </c>
      <c r="F258" s="78"/>
    </row>
    <row r="259" spans="2:7" outlineLevel="1" x14ac:dyDescent="0.2">
      <c r="B259" s="115" t="s">
        <v>372</v>
      </c>
      <c r="C259" s="236">
        <v>25</v>
      </c>
      <c r="D259" s="116">
        <v>4.57</v>
      </c>
      <c r="E259" s="348">
        <f>C259*D259</f>
        <v>114.25</v>
      </c>
      <c r="F259" s="78"/>
    </row>
    <row r="260" spans="2:7" ht="13.5" outlineLevel="1" thickBot="1" x14ac:dyDescent="0.25">
      <c r="B260" s="115" t="s">
        <v>373</v>
      </c>
      <c r="C260" s="236">
        <v>25</v>
      </c>
      <c r="D260" s="116">
        <v>2.76</v>
      </c>
      <c r="E260" s="348">
        <f>C260*D260</f>
        <v>69</v>
      </c>
      <c r="F260" s="78"/>
    </row>
    <row r="261" spans="2:7" ht="13.5" outlineLevel="1" thickBot="1" x14ac:dyDescent="0.25">
      <c r="B261" s="115" t="s">
        <v>374</v>
      </c>
      <c r="C261" s="236">
        <v>25</v>
      </c>
      <c r="D261" s="116">
        <v>1.79</v>
      </c>
      <c r="E261" s="348">
        <f>C261*D261</f>
        <v>44.75</v>
      </c>
      <c r="F261" s="78"/>
      <c r="G261" s="117">
        <f>SUM(E253:E261)</f>
        <v>2666.03</v>
      </c>
    </row>
    <row r="262" spans="2:7" ht="13.5" thickBot="1" x14ac:dyDescent="0.25">
      <c r="B262" s="76"/>
      <c r="C262" s="237"/>
      <c r="D262" s="118"/>
      <c r="E262" s="120"/>
      <c r="F262" s="76"/>
    </row>
    <row r="263" spans="2:7" ht="13.5" thickBot="1" x14ac:dyDescent="0.25">
      <c r="B263" s="109" t="s">
        <v>1125</v>
      </c>
      <c r="C263" s="234"/>
      <c r="D263" s="110"/>
      <c r="E263" s="346"/>
      <c r="F263" s="111"/>
    </row>
    <row r="264" spans="2:7" ht="13.5" outlineLevel="1" thickBot="1" x14ac:dyDescent="0.25">
      <c r="B264" s="112" t="s">
        <v>2</v>
      </c>
      <c r="C264" s="235" t="s">
        <v>3</v>
      </c>
      <c r="D264" s="114" t="s">
        <v>4</v>
      </c>
      <c r="E264" s="347" t="s">
        <v>5</v>
      </c>
      <c r="G264" s="136" t="s">
        <v>888</v>
      </c>
    </row>
    <row r="265" spans="2:7" outlineLevel="1" x14ac:dyDescent="0.2">
      <c r="B265" s="115" t="s">
        <v>369</v>
      </c>
      <c r="C265" s="236">
        <v>12</v>
      </c>
      <c r="D265" s="116">
        <v>45.03</v>
      </c>
      <c r="E265" s="348">
        <f>C265*D265</f>
        <v>540.36</v>
      </c>
      <c r="F265" s="78"/>
      <c r="G265" s="137"/>
    </row>
    <row r="266" spans="2:7" outlineLevel="1" x14ac:dyDescent="0.2">
      <c r="B266" s="115" t="s">
        <v>370</v>
      </c>
      <c r="C266" s="236">
        <v>25</v>
      </c>
      <c r="D266" s="116">
        <v>22.94</v>
      </c>
      <c r="E266" s="348">
        <f>C266*D266</f>
        <v>573.5</v>
      </c>
      <c r="F266" s="78"/>
    </row>
    <row r="267" spans="2:7" outlineLevel="1" x14ac:dyDescent="0.2">
      <c r="B267" s="115" t="s">
        <v>371</v>
      </c>
      <c r="C267" s="236">
        <v>5</v>
      </c>
      <c r="D267" s="116">
        <v>19.420000000000002</v>
      </c>
      <c r="E267" s="348">
        <f>C267*D267</f>
        <v>97.100000000000009</v>
      </c>
      <c r="F267" s="78"/>
    </row>
    <row r="268" spans="2:7" outlineLevel="1" x14ac:dyDescent="0.2">
      <c r="B268" s="115" t="s">
        <v>372</v>
      </c>
      <c r="C268" s="236">
        <v>25</v>
      </c>
      <c r="D268" s="116">
        <v>9.89</v>
      </c>
      <c r="E268" s="348">
        <f>C268*D268</f>
        <v>247.25</v>
      </c>
      <c r="F268" s="78"/>
    </row>
    <row r="269" spans="2:7" ht="13.5" outlineLevel="1" thickBot="1" x14ac:dyDescent="0.25">
      <c r="B269" s="115" t="s">
        <v>373</v>
      </c>
      <c r="C269" s="236">
        <v>50</v>
      </c>
      <c r="D269" s="116">
        <v>5.92</v>
      </c>
      <c r="E269" s="348">
        <f>C269*D269</f>
        <v>296</v>
      </c>
      <c r="F269" s="78"/>
    </row>
    <row r="270" spans="2:7" ht="13.5" outlineLevel="1" thickBot="1" x14ac:dyDescent="0.25">
      <c r="B270" s="115" t="s">
        <v>374</v>
      </c>
      <c r="C270" s="236">
        <v>50</v>
      </c>
      <c r="D270" s="116">
        <v>3.65</v>
      </c>
      <c r="E270" s="348">
        <f>C270*D270</f>
        <v>182.5</v>
      </c>
      <c r="F270" s="78"/>
      <c r="G270" s="117">
        <f>SUM(E265:E270)</f>
        <v>1936.71</v>
      </c>
    </row>
    <row r="271" spans="2:7" ht="13.5" thickBot="1" x14ac:dyDescent="0.25">
      <c r="B271" s="76"/>
      <c r="C271" s="237"/>
      <c r="D271" s="118"/>
      <c r="E271" s="78"/>
      <c r="F271" s="78"/>
    </row>
    <row r="272" spans="2:7" ht="13.5" thickBot="1" x14ac:dyDescent="0.25">
      <c r="B272" s="109" t="s">
        <v>1126</v>
      </c>
      <c r="C272" s="234"/>
      <c r="D272" s="110"/>
      <c r="E272" s="346"/>
      <c r="F272" s="111"/>
    </row>
    <row r="273" spans="2:7" ht="13.5" outlineLevel="1" thickBot="1" x14ac:dyDescent="0.25">
      <c r="B273" s="112" t="s">
        <v>2</v>
      </c>
      <c r="C273" s="235" t="s">
        <v>3</v>
      </c>
      <c r="D273" s="114" t="s">
        <v>4</v>
      </c>
      <c r="E273" s="347" t="s">
        <v>5</v>
      </c>
      <c r="G273" s="136" t="s">
        <v>888</v>
      </c>
    </row>
    <row r="274" spans="2:7" outlineLevel="1" x14ac:dyDescent="0.2">
      <c r="B274" s="115" t="s">
        <v>367</v>
      </c>
      <c r="C274" s="236">
        <v>20</v>
      </c>
      <c r="D274" s="116">
        <v>94.83</v>
      </c>
      <c r="E274" s="348">
        <f>C274*D274</f>
        <v>1896.6</v>
      </c>
      <c r="F274" s="78"/>
      <c r="G274" s="137"/>
    </row>
    <row r="275" spans="2:7" outlineLevel="1" x14ac:dyDescent="0.2">
      <c r="B275" s="115" t="s">
        <v>369</v>
      </c>
      <c r="C275" s="236">
        <v>20</v>
      </c>
      <c r="D275" s="116">
        <v>44.08</v>
      </c>
      <c r="E275" s="348">
        <f>C275*D275</f>
        <v>881.59999999999991</v>
      </c>
      <c r="F275" s="78"/>
    </row>
    <row r="276" spans="2:7" outlineLevel="1" x14ac:dyDescent="0.2">
      <c r="B276" s="115" t="s">
        <v>370</v>
      </c>
      <c r="C276" s="236">
        <v>20</v>
      </c>
      <c r="D276" s="116">
        <v>26.11</v>
      </c>
      <c r="E276" s="348">
        <f>C276*D276</f>
        <v>522.20000000000005</v>
      </c>
      <c r="F276" s="78"/>
    </row>
    <row r="277" spans="2:7" outlineLevel="1" x14ac:dyDescent="0.2">
      <c r="B277" s="115" t="s">
        <v>371</v>
      </c>
      <c r="C277" s="236">
        <v>15</v>
      </c>
      <c r="D277" s="116">
        <v>21.48</v>
      </c>
      <c r="E277" s="348">
        <f>C277*D277</f>
        <v>322.2</v>
      </c>
      <c r="F277" s="78"/>
    </row>
    <row r="278" spans="2:7" outlineLevel="1" x14ac:dyDescent="0.2">
      <c r="B278" s="115" t="s">
        <v>372</v>
      </c>
      <c r="C278" s="236">
        <v>20</v>
      </c>
      <c r="D278" s="116">
        <v>10.76</v>
      </c>
      <c r="E278" s="348">
        <f>C278*D278</f>
        <v>215.2</v>
      </c>
      <c r="F278" s="78"/>
    </row>
    <row r="279" spans="2:7" ht="13.5" outlineLevel="1" thickBot="1" x14ac:dyDescent="0.25">
      <c r="B279" s="115" t="s">
        <v>373</v>
      </c>
      <c r="C279" s="236">
        <v>20</v>
      </c>
      <c r="D279" s="116">
        <v>6.57</v>
      </c>
      <c r="E279" s="348">
        <f>C279*D279</f>
        <v>131.4</v>
      </c>
      <c r="F279" s="78"/>
    </row>
    <row r="280" spans="2:7" ht="13.5" outlineLevel="1" thickBot="1" x14ac:dyDescent="0.25">
      <c r="B280" s="115" t="s">
        <v>374</v>
      </c>
      <c r="C280" s="236">
        <v>20</v>
      </c>
      <c r="D280" s="116">
        <v>4.3099999999999996</v>
      </c>
      <c r="E280" s="348">
        <f>C280*D280</f>
        <v>86.199999999999989</v>
      </c>
      <c r="F280" s="78"/>
      <c r="G280" s="117">
        <f>SUM(E274:E280)</f>
        <v>4055.3999999999992</v>
      </c>
    </row>
    <row r="281" spans="2:7" ht="13.5" thickBot="1" x14ac:dyDescent="0.25">
      <c r="B281" s="76"/>
      <c r="C281" s="237"/>
      <c r="D281" s="118"/>
      <c r="E281" s="120"/>
      <c r="F281" s="76"/>
    </row>
    <row r="282" spans="2:7" ht="13.5" thickBot="1" x14ac:dyDescent="0.25">
      <c r="B282" s="109" t="s">
        <v>1127</v>
      </c>
      <c r="C282" s="234"/>
      <c r="D282" s="110"/>
      <c r="E282" s="346"/>
      <c r="F282" s="111"/>
    </row>
    <row r="283" spans="2:7" ht="13.5" outlineLevel="1" thickBot="1" x14ac:dyDescent="0.25">
      <c r="B283" s="112" t="s">
        <v>2</v>
      </c>
      <c r="C283" s="235" t="s">
        <v>3</v>
      </c>
      <c r="D283" s="114" t="s">
        <v>4</v>
      </c>
      <c r="E283" s="347" t="s">
        <v>5</v>
      </c>
      <c r="G283" s="136" t="s">
        <v>888</v>
      </c>
    </row>
    <row r="284" spans="2:7" outlineLevel="1" x14ac:dyDescent="0.2">
      <c r="B284" s="115" t="s">
        <v>366</v>
      </c>
      <c r="C284" s="236">
        <v>6</v>
      </c>
      <c r="D284" s="116">
        <v>70.87</v>
      </c>
      <c r="E284" s="348">
        <f>C284*D284</f>
        <v>425.22</v>
      </c>
      <c r="F284" s="78"/>
      <c r="G284" s="137"/>
    </row>
    <row r="285" spans="2:7" outlineLevel="1" x14ac:dyDescent="0.2">
      <c r="B285" s="115" t="s">
        <v>367</v>
      </c>
      <c r="C285" s="236">
        <v>6</v>
      </c>
      <c r="D285" s="116">
        <v>37.520000000000003</v>
      </c>
      <c r="E285" s="348">
        <f>C285*D285</f>
        <v>225.12</v>
      </c>
      <c r="F285" s="78"/>
    </row>
    <row r="286" spans="2:7" outlineLevel="1" x14ac:dyDescent="0.2">
      <c r="B286" s="125" t="s">
        <v>368</v>
      </c>
      <c r="C286" s="241">
        <v>10</v>
      </c>
      <c r="D286" s="116">
        <v>23.02</v>
      </c>
      <c r="E286" s="348">
        <f>C286*D286</f>
        <v>230.2</v>
      </c>
      <c r="F286" s="78"/>
    </row>
    <row r="287" spans="2:7" outlineLevel="1" x14ac:dyDescent="0.2">
      <c r="B287" s="115" t="s">
        <v>369</v>
      </c>
      <c r="C287" s="236">
        <v>12</v>
      </c>
      <c r="D287" s="116">
        <v>11.42</v>
      </c>
      <c r="E287" s="348">
        <f>C287*D287</f>
        <v>137.04</v>
      </c>
      <c r="F287" s="78"/>
    </row>
    <row r="288" spans="2:7" outlineLevel="1" x14ac:dyDescent="0.2">
      <c r="B288" s="115" t="s">
        <v>370</v>
      </c>
      <c r="C288" s="236">
        <v>12</v>
      </c>
      <c r="D288" s="116">
        <v>6.36</v>
      </c>
      <c r="E288" s="348">
        <f>C288*D288</f>
        <v>76.320000000000007</v>
      </c>
      <c r="F288" s="78"/>
    </row>
    <row r="289" spans="2:7" outlineLevel="1" x14ac:dyDescent="0.2">
      <c r="B289" s="115" t="s">
        <v>371</v>
      </c>
      <c r="C289" s="236">
        <v>10</v>
      </c>
      <c r="D289" s="116">
        <v>4.57</v>
      </c>
      <c r="E289" s="348">
        <f>C289*D289</f>
        <v>45.7</v>
      </c>
      <c r="F289" s="78"/>
    </row>
    <row r="290" spans="2:7" outlineLevel="1" x14ac:dyDescent="0.2">
      <c r="B290" s="115" t="s">
        <v>372</v>
      </c>
      <c r="C290" s="236">
        <v>12</v>
      </c>
      <c r="D290" s="116">
        <v>2.39</v>
      </c>
      <c r="E290" s="348">
        <f>C290*D290</f>
        <v>28.68</v>
      </c>
      <c r="F290" s="78"/>
    </row>
    <row r="291" spans="2:7" ht="13.5" outlineLevel="1" thickBot="1" x14ac:dyDescent="0.25">
      <c r="B291" s="115" t="s">
        <v>373</v>
      </c>
      <c r="C291" s="236">
        <v>12</v>
      </c>
      <c r="D291" s="116">
        <v>1.65</v>
      </c>
      <c r="E291" s="348">
        <f>C291*D291</f>
        <v>19.799999999999997</v>
      </c>
      <c r="F291" s="78"/>
    </row>
    <row r="292" spans="2:7" ht="13.5" outlineLevel="1" thickBot="1" x14ac:dyDescent="0.25">
      <c r="B292" s="115" t="s">
        <v>374</v>
      </c>
      <c r="C292" s="236">
        <v>25</v>
      </c>
      <c r="D292" s="116">
        <v>1.19</v>
      </c>
      <c r="E292" s="348">
        <f>C292*D292</f>
        <v>29.75</v>
      </c>
      <c r="F292" s="78"/>
      <c r="G292" s="117">
        <f>SUM(E284:E292)</f>
        <v>1217.83</v>
      </c>
    </row>
    <row r="293" spans="2:7" ht="13.5" thickBot="1" x14ac:dyDescent="0.25">
      <c r="B293" s="76"/>
      <c r="C293" s="237"/>
      <c r="D293" s="118"/>
      <c r="E293" s="78"/>
      <c r="F293" s="78"/>
      <c r="G293" s="74"/>
    </row>
    <row r="294" spans="2:7" ht="13.5" thickBot="1" x14ac:dyDescent="0.25">
      <c r="B294" s="109" t="s">
        <v>1128</v>
      </c>
      <c r="C294" s="234"/>
      <c r="D294" s="110"/>
      <c r="E294" s="346"/>
      <c r="F294" s="111"/>
    </row>
    <row r="295" spans="2:7" ht="13.5" outlineLevel="1" thickBot="1" x14ac:dyDescent="0.25">
      <c r="B295" s="112" t="s">
        <v>2</v>
      </c>
      <c r="C295" s="235" t="s">
        <v>3</v>
      </c>
      <c r="D295" s="114" t="s">
        <v>4</v>
      </c>
      <c r="E295" s="347" t="s">
        <v>5</v>
      </c>
      <c r="G295" s="136" t="s">
        <v>888</v>
      </c>
    </row>
    <row r="296" spans="2:7" outlineLevel="1" x14ac:dyDescent="0.2">
      <c r="B296" s="115" t="s">
        <v>369</v>
      </c>
      <c r="C296" s="236">
        <v>15</v>
      </c>
      <c r="D296" s="116">
        <v>6.95</v>
      </c>
      <c r="E296" s="348">
        <f>C296*D296</f>
        <v>104.25</v>
      </c>
      <c r="F296" s="78"/>
      <c r="G296" s="137"/>
    </row>
    <row r="297" spans="2:7" outlineLevel="1" x14ac:dyDescent="0.2">
      <c r="B297" s="115" t="s">
        <v>370</v>
      </c>
      <c r="C297" s="236">
        <v>15</v>
      </c>
      <c r="D297" s="116">
        <v>4.75</v>
      </c>
      <c r="E297" s="348">
        <f>C297*D297</f>
        <v>71.25</v>
      </c>
      <c r="F297" s="78"/>
    </row>
    <row r="298" spans="2:7" outlineLevel="1" x14ac:dyDescent="0.2">
      <c r="B298" s="115" t="s">
        <v>371</v>
      </c>
      <c r="C298" s="236">
        <v>12</v>
      </c>
      <c r="D298" s="116">
        <v>3.31</v>
      </c>
      <c r="E298" s="348">
        <f>C298*D298</f>
        <v>39.72</v>
      </c>
      <c r="F298" s="78"/>
    </row>
    <row r="299" spans="2:7" outlineLevel="1" x14ac:dyDescent="0.2">
      <c r="B299" s="115" t="s">
        <v>372</v>
      </c>
      <c r="C299" s="236">
        <v>20</v>
      </c>
      <c r="D299" s="116">
        <v>1.99</v>
      </c>
      <c r="E299" s="348">
        <f>C299*D299</f>
        <v>39.799999999999997</v>
      </c>
      <c r="F299" s="78"/>
    </row>
    <row r="300" spans="2:7" ht="13.5" outlineLevel="1" thickBot="1" x14ac:dyDescent="0.25">
      <c r="B300" s="115" t="s">
        <v>373</v>
      </c>
      <c r="C300" s="236">
        <v>20</v>
      </c>
      <c r="D300" s="116">
        <v>1.24</v>
      </c>
      <c r="E300" s="348">
        <f>C300*D300</f>
        <v>24.8</v>
      </c>
      <c r="F300" s="78"/>
    </row>
    <row r="301" spans="2:7" ht="13.5" outlineLevel="1" thickBot="1" x14ac:dyDescent="0.25">
      <c r="B301" s="115" t="s">
        <v>374</v>
      </c>
      <c r="C301" s="236">
        <v>25</v>
      </c>
      <c r="D301" s="116">
        <v>1.0900000000000001</v>
      </c>
      <c r="E301" s="348">
        <f>C301*D301</f>
        <v>27.250000000000004</v>
      </c>
      <c r="F301" s="78"/>
      <c r="G301" s="117">
        <f>SUM(E296:E301)</f>
        <v>307.07</v>
      </c>
    </row>
    <row r="302" spans="2:7" ht="13.5" thickBot="1" x14ac:dyDescent="0.25">
      <c r="B302" s="76"/>
      <c r="C302" s="237"/>
      <c r="D302" s="118"/>
      <c r="E302" s="78"/>
      <c r="F302" s="78"/>
      <c r="G302" s="74"/>
    </row>
    <row r="303" spans="2:7" ht="13.5" thickBot="1" x14ac:dyDescent="0.25">
      <c r="B303" s="109" t="s">
        <v>1129</v>
      </c>
      <c r="C303" s="234"/>
      <c r="D303" s="110"/>
      <c r="E303" s="346"/>
      <c r="F303" s="111"/>
    </row>
    <row r="304" spans="2:7" ht="13.5" outlineLevel="1" thickBot="1" x14ac:dyDescent="0.25">
      <c r="B304" s="112" t="s">
        <v>2</v>
      </c>
      <c r="C304" s="235" t="s">
        <v>3</v>
      </c>
      <c r="D304" s="114" t="s">
        <v>4</v>
      </c>
      <c r="E304" s="347" t="s">
        <v>5</v>
      </c>
      <c r="G304" s="136" t="s">
        <v>888</v>
      </c>
    </row>
    <row r="305" spans="2:7" outlineLevel="1" x14ac:dyDescent="0.2">
      <c r="B305" s="115" t="s">
        <v>350</v>
      </c>
      <c r="C305" s="236">
        <v>12</v>
      </c>
      <c r="D305" s="116">
        <v>12.88</v>
      </c>
      <c r="E305" s="348">
        <f>C305*D305</f>
        <v>154.56</v>
      </c>
      <c r="F305" s="78"/>
      <c r="G305" s="137"/>
    </row>
    <row r="306" spans="2:7" outlineLevel="1" x14ac:dyDescent="0.2">
      <c r="B306" s="115" t="s">
        <v>351</v>
      </c>
      <c r="C306" s="236">
        <v>25</v>
      </c>
      <c r="D306" s="116">
        <v>6.44</v>
      </c>
      <c r="E306" s="348">
        <f>C306*D306</f>
        <v>161</v>
      </c>
      <c r="F306" s="78"/>
    </row>
    <row r="307" spans="2:7" outlineLevel="1" x14ac:dyDescent="0.2">
      <c r="B307" s="115" t="s">
        <v>352</v>
      </c>
      <c r="C307" s="236">
        <v>25</v>
      </c>
      <c r="D307" s="116">
        <v>6.61</v>
      </c>
      <c r="E307" s="348">
        <f>C307*D307</f>
        <v>165.25</v>
      </c>
      <c r="F307" s="78"/>
    </row>
    <row r="308" spans="2:7" outlineLevel="1" x14ac:dyDescent="0.2">
      <c r="B308" s="115" t="s">
        <v>376</v>
      </c>
      <c r="C308" s="236">
        <v>25</v>
      </c>
      <c r="D308" s="116">
        <v>6.56</v>
      </c>
      <c r="E308" s="348">
        <f>C308*D308</f>
        <v>164</v>
      </c>
      <c r="F308" s="78"/>
    </row>
    <row r="309" spans="2:7" outlineLevel="1" x14ac:dyDescent="0.2">
      <c r="B309" s="115" t="s">
        <v>354</v>
      </c>
      <c r="C309" s="236">
        <v>25</v>
      </c>
      <c r="D309" s="116">
        <v>6.06</v>
      </c>
      <c r="E309" s="348">
        <f>C309*D309</f>
        <v>151.5</v>
      </c>
      <c r="F309" s="78"/>
    </row>
    <row r="310" spans="2:7" outlineLevel="1" x14ac:dyDescent="0.2">
      <c r="B310" s="115" t="s">
        <v>356</v>
      </c>
      <c r="C310" s="236">
        <v>36</v>
      </c>
      <c r="D310" s="116">
        <v>4.6100000000000003</v>
      </c>
      <c r="E310" s="348">
        <f>C310*D310</f>
        <v>165.96</v>
      </c>
      <c r="F310" s="78"/>
      <c r="G310" s="74"/>
    </row>
    <row r="311" spans="2:7" outlineLevel="1" x14ac:dyDescent="0.2">
      <c r="B311" s="115" t="s">
        <v>357</v>
      </c>
      <c r="C311" s="236">
        <v>25</v>
      </c>
      <c r="D311" s="116">
        <v>4.2699999999999996</v>
      </c>
      <c r="E311" s="348">
        <f>C311*D311</f>
        <v>106.74999999999999</v>
      </c>
      <c r="F311" s="78"/>
    </row>
    <row r="312" spans="2:7" outlineLevel="1" x14ac:dyDescent="0.2">
      <c r="B312" s="115" t="s">
        <v>360</v>
      </c>
      <c r="C312" s="236">
        <v>25</v>
      </c>
      <c r="D312" s="116">
        <v>3.03</v>
      </c>
      <c r="E312" s="348">
        <f>C312*D312</f>
        <v>75.75</v>
      </c>
      <c r="F312" s="78"/>
    </row>
    <row r="313" spans="2:7" outlineLevel="1" x14ac:dyDescent="0.2">
      <c r="B313" s="115" t="s">
        <v>363</v>
      </c>
      <c r="C313" s="236">
        <v>25</v>
      </c>
      <c r="D313" s="116">
        <v>2</v>
      </c>
      <c r="E313" s="348">
        <f>C313*D313</f>
        <v>50</v>
      </c>
      <c r="F313" s="78"/>
    </row>
    <row r="314" spans="2:7" ht="13.5" outlineLevel="1" thickBot="1" x14ac:dyDescent="0.25">
      <c r="B314" s="115" t="s">
        <v>364</v>
      </c>
      <c r="C314" s="236">
        <v>25</v>
      </c>
      <c r="D314" s="116">
        <v>1.73</v>
      </c>
      <c r="E314" s="348">
        <f>C314*D314</f>
        <v>43.25</v>
      </c>
      <c r="F314" s="78"/>
    </row>
    <row r="315" spans="2:7" ht="13.5" outlineLevel="1" thickBot="1" x14ac:dyDescent="0.25">
      <c r="B315" s="115" t="s">
        <v>365</v>
      </c>
      <c r="C315" s="236">
        <v>25</v>
      </c>
      <c r="D315" s="116">
        <v>1.3</v>
      </c>
      <c r="E315" s="348">
        <f>C315*D315</f>
        <v>32.5</v>
      </c>
      <c r="F315" s="78"/>
      <c r="G315" s="117">
        <f>SUM(E305:E315)</f>
        <v>1270.52</v>
      </c>
    </row>
    <row r="316" spans="2:7" ht="13.5" thickBot="1" x14ac:dyDescent="0.25">
      <c r="B316" s="76"/>
      <c r="C316" s="237"/>
      <c r="D316" s="118"/>
      <c r="E316" s="120"/>
      <c r="F316" s="76"/>
    </row>
    <row r="317" spans="2:7" ht="13.5" thickBot="1" x14ac:dyDescent="0.25">
      <c r="B317" s="109" t="s">
        <v>1130</v>
      </c>
      <c r="C317" s="234"/>
      <c r="D317" s="110"/>
      <c r="E317" s="346"/>
      <c r="F317" s="111"/>
    </row>
    <row r="318" spans="2:7" ht="13.5" outlineLevel="1" thickBot="1" x14ac:dyDescent="0.25">
      <c r="B318" s="112" t="s">
        <v>2</v>
      </c>
      <c r="C318" s="235" t="s">
        <v>3</v>
      </c>
      <c r="D318" s="114" t="s">
        <v>4</v>
      </c>
      <c r="E318" s="347" t="s">
        <v>5</v>
      </c>
      <c r="G318" s="136" t="s">
        <v>888</v>
      </c>
    </row>
    <row r="319" spans="2:7" outlineLevel="1" x14ac:dyDescent="0.2">
      <c r="B319" s="115" t="s">
        <v>366</v>
      </c>
      <c r="C319" s="236">
        <v>1</v>
      </c>
      <c r="D319" s="116">
        <v>46.79</v>
      </c>
      <c r="E319" s="348">
        <f>C319*D319</f>
        <v>46.79</v>
      </c>
      <c r="F319" s="78"/>
      <c r="G319" s="137"/>
    </row>
    <row r="320" spans="2:7" outlineLevel="1" x14ac:dyDescent="0.2">
      <c r="B320" s="115" t="s">
        <v>369</v>
      </c>
      <c r="C320" s="236">
        <v>50</v>
      </c>
      <c r="D320" s="116">
        <v>4.72</v>
      </c>
      <c r="E320" s="348">
        <f>C320*D320</f>
        <v>236</v>
      </c>
      <c r="F320" s="78"/>
    </row>
    <row r="321" spans="2:7" outlineLevel="1" x14ac:dyDescent="0.2">
      <c r="B321" s="115" t="s">
        <v>370</v>
      </c>
      <c r="C321" s="236">
        <v>50</v>
      </c>
      <c r="D321" s="116">
        <v>3.29</v>
      </c>
      <c r="E321" s="348">
        <f>C321*D321</f>
        <v>164.5</v>
      </c>
      <c r="F321" s="78"/>
    </row>
    <row r="322" spans="2:7" outlineLevel="1" x14ac:dyDescent="0.2">
      <c r="B322" s="115" t="s">
        <v>371</v>
      </c>
      <c r="C322" s="236">
        <v>10</v>
      </c>
      <c r="D322" s="116">
        <v>2.2400000000000002</v>
      </c>
      <c r="E322" s="348">
        <f>C322*D322</f>
        <v>22.400000000000002</v>
      </c>
      <c r="F322" s="78"/>
    </row>
    <row r="323" spans="2:7" outlineLevel="1" x14ac:dyDescent="0.2">
      <c r="B323" s="115" t="s">
        <v>372</v>
      </c>
      <c r="C323" s="236">
        <v>50</v>
      </c>
      <c r="D323" s="116">
        <v>1.44</v>
      </c>
      <c r="E323" s="348">
        <f>C323*D323</f>
        <v>72</v>
      </c>
      <c r="F323" s="78"/>
      <c r="G323" s="74"/>
    </row>
    <row r="324" spans="2:7" ht="13.5" outlineLevel="1" thickBot="1" x14ac:dyDescent="0.25">
      <c r="B324" s="115" t="s">
        <v>373</v>
      </c>
      <c r="C324" s="236">
        <v>50</v>
      </c>
      <c r="D324" s="116">
        <v>0.95</v>
      </c>
      <c r="E324" s="348">
        <f>C324*D324</f>
        <v>47.5</v>
      </c>
      <c r="F324" s="78"/>
    </row>
    <row r="325" spans="2:7" ht="13.5" outlineLevel="1" thickBot="1" x14ac:dyDescent="0.25">
      <c r="B325" s="115" t="s">
        <v>374</v>
      </c>
      <c r="C325" s="236">
        <v>100</v>
      </c>
      <c r="D325" s="116">
        <v>0.59</v>
      </c>
      <c r="E325" s="348">
        <f>C325*D325</f>
        <v>59</v>
      </c>
      <c r="F325" s="78"/>
      <c r="G325" s="117">
        <f>SUM(E319:E325)</f>
        <v>648.19000000000005</v>
      </c>
    </row>
    <row r="326" spans="2:7" ht="13.5" thickBot="1" x14ac:dyDescent="0.25">
      <c r="B326" s="76"/>
      <c r="C326" s="237"/>
      <c r="D326" s="118"/>
      <c r="E326" s="120"/>
      <c r="F326" s="76"/>
    </row>
    <row r="327" spans="2:7" ht="13.5" thickBot="1" x14ac:dyDescent="0.25">
      <c r="B327" s="109" t="s">
        <v>1131</v>
      </c>
      <c r="C327" s="234"/>
      <c r="D327" s="110"/>
      <c r="E327" s="346"/>
      <c r="F327" s="111"/>
    </row>
    <row r="328" spans="2:7" ht="13.5" outlineLevel="1" thickBot="1" x14ac:dyDescent="0.25">
      <c r="B328" s="112" t="s">
        <v>2</v>
      </c>
      <c r="C328" s="235" t="s">
        <v>3</v>
      </c>
      <c r="D328" s="114" t="s">
        <v>4</v>
      </c>
      <c r="E328" s="347" t="s">
        <v>5</v>
      </c>
      <c r="G328" s="136" t="s">
        <v>888</v>
      </c>
    </row>
    <row r="329" spans="2:7" outlineLevel="1" x14ac:dyDescent="0.2">
      <c r="B329" s="115" t="s">
        <v>372</v>
      </c>
      <c r="C329" s="236">
        <v>100</v>
      </c>
      <c r="D329" s="116">
        <v>2.23</v>
      </c>
      <c r="E329" s="348">
        <f>C329*D329</f>
        <v>223</v>
      </c>
      <c r="F329" s="78"/>
      <c r="G329" s="137"/>
    </row>
    <row r="330" spans="2:7" outlineLevel="1" x14ac:dyDescent="0.2">
      <c r="B330" s="115" t="s">
        <v>379</v>
      </c>
      <c r="C330" s="236">
        <v>125</v>
      </c>
      <c r="D330" s="116">
        <v>1.3</v>
      </c>
      <c r="E330" s="348">
        <f>C330*D330</f>
        <v>162.5</v>
      </c>
      <c r="F330" s="78"/>
    </row>
    <row r="331" spans="2:7" ht="13.5" outlineLevel="1" thickBot="1" x14ac:dyDescent="0.25">
      <c r="B331" s="115" t="s">
        <v>373</v>
      </c>
      <c r="C331" s="236">
        <v>100</v>
      </c>
      <c r="D331" s="116">
        <v>1.18</v>
      </c>
      <c r="E331" s="348">
        <f>C331*D331</f>
        <v>118</v>
      </c>
      <c r="F331" s="78"/>
    </row>
    <row r="332" spans="2:7" ht="13.5" outlineLevel="1" thickBot="1" x14ac:dyDescent="0.25">
      <c r="B332" s="115" t="s">
        <v>374</v>
      </c>
      <c r="C332" s="236">
        <v>100</v>
      </c>
      <c r="D332" s="116">
        <v>1.01</v>
      </c>
      <c r="E332" s="348">
        <f>C332*D332</f>
        <v>101</v>
      </c>
      <c r="F332" s="78"/>
      <c r="G332" s="117">
        <f>SUM(E329:E332)</f>
        <v>604.5</v>
      </c>
    </row>
    <row r="333" spans="2:7" ht="13.5" thickBot="1" x14ac:dyDescent="0.25">
      <c r="B333" s="76"/>
      <c r="C333" s="237"/>
      <c r="D333" s="118"/>
      <c r="E333" s="120"/>
      <c r="F333" s="76"/>
    </row>
    <row r="334" spans="2:7" ht="13.5" thickBot="1" x14ac:dyDescent="0.25">
      <c r="B334" s="109" t="s">
        <v>1132</v>
      </c>
      <c r="C334" s="234"/>
      <c r="D334" s="110"/>
      <c r="E334" s="346"/>
      <c r="F334" s="111"/>
    </row>
    <row r="335" spans="2:7" ht="13.5" outlineLevel="1" thickBot="1" x14ac:dyDescent="0.25">
      <c r="B335" s="112" t="s">
        <v>2</v>
      </c>
      <c r="C335" s="235" t="s">
        <v>3</v>
      </c>
      <c r="D335" s="114" t="s">
        <v>4</v>
      </c>
      <c r="E335" s="347" t="s">
        <v>5</v>
      </c>
      <c r="G335" s="136" t="s">
        <v>888</v>
      </c>
    </row>
    <row r="336" spans="2:7" outlineLevel="1" x14ac:dyDescent="0.2">
      <c r="B336" s="115" t="s">
        <v>374</v>
      </c>
      <c r="C336" s="236">
        <v>15</v>
      </c>
      <c r="D336" s="116">
        <v>4.4400000000000004</v>
      </c>
      <c r="E336" s="348">
        <f>C336*D336</f>
        <v>66.600000000000009</v>
      </c>
      <c r="F336" s="78"/>
      <c r="G336" s="137"/>
    </row>
    <row r="337" spans="2:7" outlineLevel="1" x14ac:dyDescent="0.2">
      <c r="B337" s="115" t="s">
        <v>373</v>
      </c>
      <c r="C337" s="236">
        <v>25</v>
      </c>
      <c r="D337" s="116">
        <v>6.27</v>
      </c>
      <c r="E337" s="348">
        <f>C337*D337</f>
        <v>156.75</v>
      </c>
      <c r="F337" s="78"/>
    </row>
    <row r="338" spans="2:7" outlineLevel="1" x14ac:dyDescent="0.2">
      <c r="B338" s="115" t="s">
        <v>372</v>
      </c>
      <c r="C338" s="236">
        <v>25</v>
      </c>
      <c r="D338" s="116">
        <v>8.65</v>
      </c>
      <c r="E338" s="348">
        <f>C338*D338</f>
        <v>216.25</v>
      </c>
      <c r="F338" s="78"/>
    </row>
    <row r="339" spans="2:7" outlineLevel="1" x14ac:dyDescent="0.2">
      <c r="B339" s="115" t="s">
        <v>371</v>
      </c>
      <c r="C339" s="236">
        <v>5</v>
      </c>
      <c r="D339" s="116">
        <v>12.58</v>
      </c>
      <c r="E339" s="348">
        <f>C339*D339</f>
        <v>62.9</v>
      </c>
      <c r="F339" s="78"/>
    </row>
    <row r="340" spans="2:7" outlineLevel="1" x14ac:dyDescent="0.2">
      <c r="B340" s="115" t="s">
        <v>370</v>
      </c>
      <c r="C340" s="236">
        <v>25</v>
      </c>
      <c r="D340" s="116">
        <v>19.04</v>
      </c>
      <c r="E340" s="348">
        <f>C340*D340</f>
        <v>476</v>
      </c>
      <c r="F340" s="78"/>
    </row>
    <row r="341" spans="2:7" ht="13.5" outlineLevel="1" thickBot="1" x14ac:dyDescent="0.25">
      <c r="B341" s="115" t="s">
        <v>369</v>
      </c>
      <c r="C341" s="236">
        <v>25</v>
      </c>
      <c r="D341" s="116">
        <v>27.12</v>
      </c>
      <c r="E341" s="348">
        <f>C341*D341</f>
        <v>678</v>
      </c>
      <c r="F341" s="78"/>
    </row>
    <row r="342" spans="2:7" ht="13.5" outlineLevel="1" thickBot="1" x14ac:dyDescent="0.25">
      <c r="B342" s="115" t="s">
        <v>368</v>
      </c>
      <c r="C342" s="236">
        <v>6</v>
      </c>
      <c r="D342" s="116">
        <v>88.18</v>
      </c>
      <c r="E342" s="348">
        <f>C342*D342</f>
        <v>529.08000000000004</v>
      </c>
      <c r="F342" s="78"/>
      <c r="G342" s="117">
        <f>SUM(E336:E342)</f>
        <v>2185.58</v>
      </c>
    </row>
    <row r="343" spans="2:7" ht="13.5" thickBot="1" x14ac:dyDescent="0.25">
      <c r="B343" s="76"/>
      <c r="C343" s="237"/>
      <c r="D343" s="118"/>
      <c r="E343" s="120"/>
      <c r="F343" s="76"/>
    </row>
    <row r="344" spans="2:7" ht="13.5" thickBot="1" x14ac:dyDescent="0.25">
      <c r="B344" s="109" t="s">
        <v>1133</v>
      </c>
      <c r="C344" s="234"/>
      <c r="D344" s="110"/>
      <c r="E344" s="346"/>
      <c r="F344" s="111"/>
    </row>
    <row r="345" spans="2:7" ht="13.5" outlineLevel="1" thickBot="1" x14ac:dyDescent="0.25">
      <c r="B345" s="112" t="s">
        <v>2</v>
      </c>
      <c r="C345" s="235" t="s">
        <v>3</v>
      </c>
      <c r="D345" s="114" t="s">
        <v>4</v>
      </c>
      <c r="E345" s="347" t="s">
        <v>5</v>
      </c>
      <c r="G345" s="136" t="s">
        <v>888</v>
      </c>
    </row>
    <row r="346" spans="2:7" outlineLevel="1" x14ac:dyDescent="0.2">
      <c r="B346" s="115" t="s">
        <v>789</v>
      </c>
      <c r="C346" s="236">
        <v>5</v>
      </c>
      <c r="D346" s="116">
        <v>3.15</v>
      </c>
      <c r="E346" s="348">
        <f>C346*D346</f>
        <v>15.75</v>
      </c>
      <c r="F346" s="78"/>
      <c r="G346" s="137"/>
    </row>
    <row r="347" spans="2:7" outlineLevel="1" x14ac:dyDescent="0.2">
      <c r="B347" s="115" t="s">
        <v>790</v>
      </c>
      <c r="C347" s="236">
        <v>12</v>
      </c>
      <c r="D347" s="116">
        <v>5.09</v>
      </c>
      <c r="E347" s="348">
        <f>C347*D347</f>
        <v>61.08</v>
      </c>
      <c r="F347" s="78"/>
    </row>
    <row r="348" spans="2:7" outlineLevel="1" x14ac:dyDescent="0.2">
      <c r="B348" s="115" t="s">
        <v>791</v>
      </c>
      <c r="C348" s="236">
        <v>12</v>
      </c>
      <c r="D348" s="116">
        <v>7.17</v>
      </c>
      <c r="E348" s="348">
        <f>C348*D348</f>
        <v>86.039999999999992</v>
      </c>
      <c r="F348" s="78"/>
    </row>
    <row r="349" spans="2:7" outlineLevel="1" x14ac:dyDescent="0.2">
      <c r="B349" s="115" t="s">
        <v>792</v>
      </c>
      <c r="C349" s="236">
        <v>5</v>
      </c>
      <c r="D349" s="116">
        <v>14.71</v>
      </c>
      <c r="E349" s="348">
        <f>C349*D349</f>
        <v>73.550000000000011</v>
      </c>
      <c r="F349" s="78"/>
    </row>
    <row r="350" spans="2:7" ht="13.5" outlineLevel="1" thickBot="1" x14ac:dyDescent="0.25">
      <c r="B350" s="115" t="s">
        <v>793</v>
      </c>
      <c r="C350" s="236">
        <v>10</v>
      </c>
      <c r="D350" s="116">
        <v>18.28</v>
      </c>
      <c r="E350" s="348">
        <f>C350*D350</f>
        <v>182.8</v>
      </c>
      <c r="F350" s="78"/>
    </row>
    <row r="351" spans="2:7" ht="13.5" outlineLevel="1" thickBot="1" x14ac:dyDescent="0.25">
      <c r="B351" s="115" t="s">
        <v>794</v>
      </c>
      <c r="C351" s="236">
        <v>6</v>
      </c>
      <c r="D351" s="116">
        <v>26.91</v>
      </c>
      <c r="E351" s="348">
        <f>C351*D351</f>
        <v>161.46</v>
      </c>
      <c r="F351" s="78"/>
      <c r="G351" s="117">
        <f>SUM(E346:E351)</f>
        <v>580.68000000000006</v>
      </c>
    </row>
    <row r="352" spans="2:7" ht="13.5" thickBot="1" x14ac:dyDescent="0.25">
      <c r="B352" s="76"/>
      <c r="C352" s="237"/>
      <c r="D352" s="118"/>
      <c r="E352" s="120"/>
      <c r="F352" s="76"/>
    </row>
    <row r="353" spans="2:7" ht="13.5" thickBot="1" x14ac:dyDescent="0.25">
      <c r="B353" s="109" t="s">
        <v>1134</v>
      </c>
      <c r="C353" s="234"/>
      <c r="D353" s="110"/>
      <c r="E353" s="346"/>
      <c r="F353" s="111"/>
    </row>
    <row r="354" spans="2:7" ht="13.5" outlineLevel="1" thickBot="1" x14ac:dyDescent="0.25">
      <c r="B354" s="112" t="s">
        <v>2</v>
      </c>
      <c r="C354" s="235" t="s">
        <v>3</v>
      </c>
      <c r="D354" s="114" t="s">
        <v>4</v>
      </c>
      <c r="E354" s="347" t="s">
        <v>5</v>
      </c>
      <c r="G354" s="136" t="s">
        <v>888</v>
      </c>
    </row>
    <row r="355" spans="2:7" outlineLevel="1" x14ac:dyDescent="0.2">
      <c r="B355" s="115" t="s">
        <v>374</v>
      </c>
      <c r="C355" s="236">
        <v>5</v>
      </c>
      <c r="D355" s="116">
        <v>6.49</v>
      </c>
      <c r="E355" s="348">
        <f>C355*D355</f>
        <v>32.450000000000003</v>
      </c>
      <c r="F355" s="78"/>
      <c r="G355" s="137"/>
    </row>
    <row r="356" spans="2:7" outlineLevel="1" x14ac:dyDescent="0.2">
      <c r="B356" s="115" t="s">
        <v>373</v>
      </c>
      <c r="C356" s="236">
        <v>5</v>
      </c>
      <c r="D356" s="116">
        <v>7.03</v>
      </c>
      <c r="E356" s="348">
        <f>C356*D356</f>
        <v>35.15</v>
      </c>
      <c r="F356" s="78"/>
    </row>
    <row r="357" spans="2:7" ht="13.5" outlineLevel="1" thickBot="1" x14ac:dyDescent="0.25">
      <c r="B357" s="115" t="s">
        <v>372</v>
      </c>
      <c r="C357" s="236">
        <v>5</v>
      </c>
      <c r="D357" s="116">
        <v>10.24</v>
      </c>
      <c r="E357" s="348">
        <f>C357*D357</f>
        <v>51.2</v>
      </c>
      <c r="F357" s="78"/>
    </row>
    <row r="358" spans="2:7" ht="13.5" outlineLevel="1" thickBot="1" x14ac:dyDescent="0.25">
      <c r="B358" s="115" t="s">
        <v>370</v>
      </c>
      <c r="C358" s="236">
        <v>5</v>
      </c>
      <c r="D358" s="116">
        <v>17.559999999999999</v>
      </c>
      <c r="E358" s="348">
        <f>C358*D358</f>
        <v>87.8</v>
      </c>
      <c r="F358" s="78"/>
      <c r="G358" s="117">
        <f>SUM(E355:E358)</f>
        <v>206.6</v>
      </c>
    </row>
    <row r="359" spans="2:7" ht="13.5" thickBot="1" x14ac:dyDescent="0.25">
      <c r="B359" s="76"/>
      <c r="C359" s="237"/>
      <c r="D359" s="118"/>
      <c r="E359" s="78"/>
      <c r="F359" s="78"/>
      <c r="G359" s="74"/>
    </row>
    <row r="360" spans="2:7" ht="13.5" thickBot="1" x14ac:dyDescent="0.25">
      <c r="B360" s="109" t="s">
        <v>1135</v>
      </c>
      <c r="C360" s="234"/>
      <c r="D360" s="110"/>
      <c r="E360" s="346"/>
      <c r="F360" s="111"/>
    </row>
    <row r="361" spans="2:7" ht="13.5" outlineLevel="1" thickBot="1" x14ac:dyDescent="0.25">
      <c r="B361" s="112" t="s">
        <v>2</v>
      </c>
      <c r="C361" s="235" t="s">
        <v>3</v>
      </c>
      <c r="D361" s="114" t="s">
        <v>4</v>
      </c>
      <c r="E361" s="347" t="s">
        <v>5</v>
      </c>
      <c r="G361" s="136" t="s">
        <v>888</v>
      </c>
    </row>
    <row r="362" spans="2:7" outlineLevel="1" x14ac:dyDescent="0.2">
      <c r="B362" s="115" t="s">
        <v>374</v>
      </c>
      <c r="C362" s="236">
        <v>25</v>
      </c>
      <c r="D362" s="116">
        <v>13.2</v>
      </c>
      <c r="E362" s="348">
        <f>C362*D362</f>
        <v>330</v>
      </c>
      <c r="F362" s="78"/>
      <c r="G362" s="137"/>
    </row>
    <row r="363" spans="2:7" outlineLevel="1" x14ac:dyDescent="0.2">
      <c r="B363" s="115" t="s">
        <v>373</v>
      </c>
      <c r="C363" s="236">
        <v>25</v>
      </c>
      <c r="D363" s="116">
        <v>17.91</v>
      </c>
      <c r="E363" s="348">
        <f>C363*D363</f>
        <v>447.75</v>
      </c>
      <c r="F363" s="78"/>
    </row>
    <row r="364" spans="2:7" outlineLevel="1" x14ac:dyDescent="0.2">
      <c r="B364" s="115" t="s">
        <v>372</v>
      </c>
      <c r="C364" s="236">
        <v>100</v>
      </c>
      <c r="D364" s="116">
        <v>24.35</v>
      </c>
      <c r="E364" s="348">
        <f>C364*D364</f>
        <v>2435</v>
      </c>
      <c r="F364" s="78"/>
      <c r="G364" s="74"/>
    </row>
    <row r="365" spans="2:7" outlineLevel="1" x14ac:dyDescent="0.2">
      <c r="B365" s="115" t="s">
        <v>371</v>
      </c>
      <c r="C365" s="236">
        <v>25</v>
      </c>
      <c r="D365" s="116">
        <v>31.23</v>
      </c>
      <c r="E365" s="348">
        <f>C365*D365</f>
        <v>780.75</v>
      </c>
      <c r="F365" s="78"/>
    </row>
    <row r="366" spans="2:7" ht="13.5" outlineLevel="1" thickBot="1" x14ac:dyDescent="0.25">
      <c r="B366" s="115" t="s">
        <v>370</v>
      </c>
      <c r="C366" s="236">
        <v>100</v>
      </c>
      <c r="D366" s="116">
        <v>42.5</v>
      </c>
      <c r="E366" s="348">
        <f>C366*D366</f>
        <v>4250</v>
      </c>
      <c r="F366" s="78"/>
    </row>
    <row r="367" spans="2:7" ht="13.5" outlineLevel="1" thickBot="1" x14ac:dyDescent="0.25">
      <c r="B367" s="115" t="s">
        <v>380</v>
      </c>
      <c r="C367" s="236">
        <v>25</v>
      </c>
      <c r="D367" s="116">
        <v>70.55</v>
      </c>
      <c r="E367" s="348">
        <f>C367*D367</f>
        <v>1763.75</v>
      </c>
      <c r="F367" s="78"/>
      <c r="G367" s="117">
        <f>SUM(E362:E367)</f>
        <v>10007.25</v>
      </c>
    </row>
    <row r="368" spans="2:7" ht="13.5" thickBot="1" x14ac:dyDescent="0.25">
      <c r="B368" s="76"/>
      <c r="C368" s="237"/>
      <c r="D368" s="118"/>
      <c r="E368" s="78"/>
      <c r="F368" s="78"/>
      <c r="G368" s="74"/>
    </row>
    <row r="369" spans="2:7" ht="13.5" thickBot="1" x14ac:dyDescent="0.25">
      <c r="B369" s="109" t="s">
        <v>1136</v>
      </c>
      <c r="C369" s="234"/>
      <c r="D369" s="110"/>
      <c r="E369" s="346"/>
      <c r="F369" s="111"/>
    </row>
    <row r="370" spans="2:7" ht="13.5" outlineLevel="1" thickBot="1" x14ac:dyDescent="0.25">
      <c r="B370" s="112" t="s">
        <v>2</v>
      </c>
      <c r="C370" s="235" t="s">
        <v>3</v>
      </c>
      <c r="D370" s="114" t="s">
        <v>4</v>
      </c>
      <c r="E370" s="347" t="s">
        <v>5</v>
      </c>
      <c r="G370" s="136" t="s">
        <v>888</v>
      </c>
    </row>
    <row r="371" spans="2:7" outlineLevel="1" x14ac:dyDescent="0.2">
      <c r="B371" s="115" t="s">
        <v>374</v>
      </c>
      <c r="C371" s="236">
        <v>5</v>
      </c>
      <c r="D371" s="116">
        <v>9.19</v>
      </c>
      <c r="E371" s="348">
        <f>C371*D371</f>
        <v>45.949999999999996</v>
      </c>
      <c r="F371" s="78"/>
      <c r="G371" s="137"/>
    </row>
    <row r="372" spans="2:7" outlineLevel="1" x14ac:dyDescent="0.2">
      <c r="B372" s="115" t="s">
        <v>373</v>
      </c>
      <c r="C372" s="236">
        <v>5</v>
      </c>
      <c r="D372" s="116">
        <v>13.71</v>
      </c>
      <c r="E372" s="348">
        <f>C372*D372</f>
        <v>68.550000000000011</v>
      </c>
      <c r="F372" s="78"/>
    </row>
    <row r="373" spans="2:7" outlineLevel="1" x14ac:dyDescent="0.2">
      <c r="B373" s="115" t="s">
        <v>372</v>
      </c>
      <c r="C373" s="236">
        <v>5</v>
      </c>
      <c r="D373" s="116">
        <v>19.489999999999998</v>
      </c>
      <c r="E373" s="348">
        <f>C373*D373</f>
        <v>97.449999999999989</v>
      </c>
      <c r="F373" s="78"/>
      <c r="G373" s="74"/>
    </row>
    <row r="374" spans="2:7" outlineLevel="1" x14ac:dyDescent="0.2">
      <c r="B374" s="115" t="s">
        <v>371</v>
      </c>
      <c r="C374" s="236">
        <v>5</v>
      </c>
      <c r="D374" s="116">
        <v>26.08</v>
      </c>
      <c r="E374" s="348">
        <f>C374*D374</f>
        <v>130.39999999999998</v>
      </c>
      <c r="F374" s="78"/>
    </row>
    <row r="375" spans="2:7" ht="13.5" outlineLevel="1" thickBot="1" x14ac:dyDescent="0.25">
      <c r="B375" s="115" t="s">
        <v>370</v>
      </c>
      <c r="C375" s="236">
        <v>5</v>
      </c>
      <c r="D375" s="116">
        <v>36.26</v>
      </c>
      <c r="E375" s="348">
        <f>C375*D375</f>
        <v>181.29999999999998</v>
      </c>
      <c r="F375" s="78"/>
    </row>
    <row r="376" spans="2:7" ht="13.5" outlineLevel="1" thickBot="1" x14ac:dyDescent="0.25">
      <c r="B376" s="115" t="s">
        <v>380</v>
      </c>
      <c r="C376" s="236">
        <v>5</v>
      </c>
      <c r="D376" s="116">
        <v>62.79</v>
      </c>
      <c r="E376" s="348">
        <f>C376*D376</f>
        <v>313.95</v>
      </c>
      <c r="F376" s="78"/>
      <c r="G376" s="117">
        <f>SUM(E371:E376)</f>
        <v>837.59999999999991</v>
      </c>
    </row>
    <row r="377" spans="2:7" ht="13.5" thickBot="1" x14ac:dyDescent="0.25">
      <c r="B377" s="76"/>
      <c r="C377" s="237"/>
      <c r="D377" s="118"/>
      <c r="E377" s="78"/>
      <c r="F377" s="78"/>
      <c r="G377" s="74"/>
    </row>
    <row r="378" spans="2:7" ht="13.5" thickBot="1" x14ac:dyDescent="0.25">
      <c r="B378" s="109" t="s">
        <v>1137</v>
      </c>
      <c r="C378" s="234"/>
      <c r="D378" s="110"/>
      <c r="E378" s="346"/>
      <c r="F378" s="111"/>
    </row>
    <row r="379" spans="2:7" ht="13.5" outlineLevel="1" thickBot="1" x14ac:dyDescent="0.25">
      <c r="B379" s="112" t="s">
        <v>2</v>
      </c>
      <c r="C379" s="235" t="s">
        <v>3</v>
      </c>
      <c r="D379" s="114" t="s">
        <v>4</v>
      </c>
      <c r="E379" s="347" t="s">
        <v>5</v>
      </c>
      <c r="G379" s="136" t="s">
        <v>888</v>
      </c>
    </row>
    <row r="380" spans="2:7" outlineLevel="1" x14ac:dyDescent="0.2">
      <c r="B380" s="115" t="s">
        <v>796</v>
      </c>
      <c r="C380" s="236">
        <v>50</v>
      </c>
      <c r="D380" s="116">
        <v>24.21</v>
      </c>
      <c r="E380" s="348">
        <f>C380*D380</f>
        <v>1210.5</v>
      </c>
      <c r="F380" s="78"/>
      <c r="G380" s="137"/>
    </row>
    <row r="381" spans="2:7" outlineLevel="1" x14ac:dyDescent="0.2">
      <c r="B381" s="115" t="s">
        <v>797</v>
      </c>
      <c r="C381" s="236">
        <v>50</v>
      </c>
      <c r="D381" s="116">
        <v>27.92</v>
      </c>
      <c r="E381" s="348">
        <f>C381*D381</f>
        <v>1396</v>
      </c>
      <c r="F381" s="78"/>
    </row>
    <row r="382" spans="2:7" outlineLevel="1" x14ac:dyDescent="0.2">
      <c r="B382" s="115" t="s">
        <v>795</v>
      </c>
      <c r="C382" s="236">
        <v>50</v>
      </c>
      <c r="D382" s="116">
        <v>35.89</v>
      </c>
      <c r="E382" s="348">
        <f>C382*D382</f>
        <v>1794.5</v>
      </c>
      <c r="F382" s="78"/>
      <c r="G382" s="74"/>
    </row>
    <row r="383" spans="2:7" outlineLevel="1" x14ac:dyDescent="0.2">
      <c r="B383" s="115" t="s">
        <v>798</v>
      </c>
      <c r="C383" s="236">
        <v>25</v>
      </c>
      <c r="D383" s="116">
        <v>57.78</v>
      </c>
      <c r="E383" s="348">
        <f>C383*D383</f>
        <v>1444.5</v>
      </c>
      <c r="F383" s="78"/>
    </row>
    <row r="384" spans="2:7" ht="13.5" outlineLevel="1" thickBot="1" x14ac:dyDescent="0.25">
      <c r="B384" s="115" t="s">
        <v>799</v>
      </c>
      <c r="C384" s="236">
        <v>75</v>
      </c>
      <c r="D384" s="116">
        <v>88.24</v>
      </c>
      <c r="E384" s="348">
        <f>C384*D384</f>
        <v>6618</v>
      </c>
      <c r="F384" s="78"/>
    </row>
    <row r="385" spans="2:7" ht="13.5" outlineLevel="1" thickBot="1" x14ac:dyDescent="0.25">
      <c r="B385" s="115" t="s">
        <v>800</v>
      </c>
      <c r="C385" s="236">
        <v>50</v>
      </c>
      <c r="D385" s="116">
        <v>136.08000000000001</v>
      </c>
      <c r="E385" s="348">
        <f>C385*D385</f>
        <v>6804.0000000000009</v>
      </c>
      <c r="F385" s="78"/>
      <c r="G385" s="117">
        <f>SUM(E380:E385)</f>
        <v>19267.5</v>
      </c>
    </row>
    <row r="386" spans="2:7" ht="13.5" thickBot="1" x14ac:dyDescent="0.25">
      <c r="B386" s="76"/>
      <c r="C386" s="237"/>
      <c r="D386" s="118"/>
      <c r="E386" s="78"/>
      <c r="F386" s="78"/>
      <c r="G386" s="74"/>
    </row>
    <row r="387" spans="2:7" ht="13.5" thickBot="1" x14ac:dyDescent="0.25">
      <c r="B387" s="109" t="s">
        <v>1138</v>
      </c>
      <c r="C387" s="234"/>
      <c r="D387" s="110"/>
      <c r="E387" s="346"/>
      <c r="F387" s="111"/>
    </row>
    <row r="388" spans="2:7" ht="13.5" outlineLevel="1" thickBot="1" x14ac:dyDescent="0.25">
      <c r="B388" s="112" t="s">
        <v>2</v>
      </c>
      <c r="C388" s="235" t="s">
        <v>3</v>
      </c>
      <c r="D388" s="114" t="s">
        <v>4</v>
      </c>
      <c r="E388" s="347" t="s">
        <v>5</v>
      </c>
      <c r="G388" s="136" t="s">
        <v>888</v>
      </c>
    </row>
    <row r="389" spans="2:7" outlineLevel="1" x14ac:dyDescent="0.2">
      <c r="B389" s="115" t="s">
        <v>381</v>
      </c>
      <c r="C389" s="236">
        <v>10</v>
      </c>
      <c r="D389" s="116">
        <v>21.02</v>
      </c>
      <c r="E389" s="348">
        <f>C389*D389</f>
        <v>210.2</v>
      </c>
      <c r="F389" s="78"/>
      <c r="G389" s="137"/>
    </row>
    <row r="390" spans="2:7" outlineLevel="1" x14ac:dyDescent="0.2">
      <c r="B390" s="115" t="s">
        <v>382</v>
      </c>
      <c r="C390" s="236">
        <v>15</v>
      </c>
      <c r="D390" s="116">
        <v>31.58</v>
      </c>
      <c r="E390" s="348">
        <f>C390*D390</f>
        <v>473.7</v>
      </c>
      <c r="F390" s="78"/>
    </row>
    <row r="391" spans="2:7" outlineLevel="1" x14ac:dyDescent="0.2">
      <c r="B391" s="115" t="s">
        <v>383</v>
      </c>
      <c r="C391" s="236">
        <v>20</v>
      </c>
      <c r="D391" s="116">
        <v>41.8</v>
      </c>
      <c r="E391" s="348">
        <f>C391*D391</f>
        <v>836</v>
      </c>
      <c r="F391" s="78"/>
      <c r="G391" s="74"/>
    </row>
    <row r="392" spans="2:7" outlineLevel="1" x14ac:dyDescent="0.2">
      <c r="B392" s="115" t="s">
        <v>384</v>
      </c>
      <c r="C392" s="236">
        <v>15</v>
      </c>
      <c r="D392" s="116">
        <v>66.2</v>
      </c>
      <c r="E392" s="348">
        <f>C392*D392</f>
        <v>993</v>
      </c>
      <c r="F392" s="78"/>
    </row>
    <row r="393" spans="2:7" ht="13.5" outlineLevel="1" thickBot="1" x14ac:dyDescent="0.25">
      <c r="B393" s="115" t="s">
        <v>385</v>
      </c>
      <c r="C393" s="236">
        <v>10</v>
      </c>
      <c r="D393" s="116">
        <v>88.2</v>
      </c>
      <c r="E393" s="348">
        <f>C393*D393</f>
        <v>882</v>
      </c>
      <c r="F393" s="78"/>
    </row>
    <row r="394" spans="2:7" ht="13.5" outlineLevel="1" thickBot="1" x14ac:dyDescent="0.25">
      <c r="B394" s="115" t="s">
        <v>386</v>
      </c>
      <c r="C394" s="236">
        <v>10</v>
      </c>
      <c r="D394" s="116">
        <v>141.91</v>
      </c>
      <c r="E394" s="348">
        <f>C394*D394</f>
        <v>1419.1</v>
      </c>
      <c r="F394" s="78"/>
      <c r="G394" s="117">
        <f>SUM(E389:E394)</f>
        <v>4814</v>
      </c>
    </row>
    <row r="395" spans="2:7" ht="13.5" thickBot="1" x14ac:dyDescent="0.25">
      <c r="B395" s="76"/>
      <c r="C395" s="237"/>
      <c r="D395" s="118"/>
      <c r="E395" s="120"/>
      <c r="F395" s="76"/>
    </row>
    <row r="396" spans="2:7" x14ac:dyDescent="0.2">
      <c r="B396" s="126" t="s">
        <v>1139</v>
      </c>
      <c r="C396" s="242"/>
      <c r="D396" s="127"/>
      <c r="E396" s="350"/>
      <c r="F396" s="111"/>
      <c r="G396" s="74"/>
    </row>
    <row r="397" spans="2:7" ht="13.5" thickBot="1" x14ac:dyDescent="0.25">
      <c r="B397" s="128" t="s">
        <v>801</v>
      </c>
      <c r="C397" s="243"/>
      <c r="D397" s="129"/>
      <c r="E397" s="351"/>
      <c r="F397" s="111"/>
    </row>
    <row r="398" spans="2:7" ht="13.5" outlineLevel="1" thickBot="1" x14ac:dyDescent="0.25">
      <c r="B398" s="112" t="s">
        <v>2</v>
      </c>
      <c r="C398" s="235" t="s">
        <v>3</v>
      </c>
      <c r="D398" s="114" t="s">
        <v>4</v>
      </c>
      <c r="E398" s="347" t="s">
        <v>5</v>
      </c>
      <c r="G398" s="136" t="s">
        <v>888</v>
      </c>
    </row>
    <row r="399" spans="2:7" outlineLevel="1" x14ac:dyDescent="0.2">
      <c r="B399" s="115" t="s">
        <v>374</v>
      </c>
      <c r="C399" s="236">
        <v>20</v>
      </c>
      <c r="D399" s="116">
        <v>26.96</v>
      </c>
      <c r="E399" s="348">
        <f>C399*D399</f>
        <v>539.20000000000005</v>
      </c>
      <c r="F399" s="78"/>
      <c r="G399" s="137"/>
    </row>
    <row r="400" spans="2:7" outlineLevel="1" x14ac:dyDescent="0.2">
      <c r="B400" s="115" t="s">
        <v>373</v>
      </c>
      <c r="C400" s="236">
        <v>20</v>
      </c>
      <c r="D400" s="116">
        <v>29.74</v>
      </c>
      <c r="E400" s="348">
        <f>C400*D400</f>
        <v>594.79999999999995</v>
      </c>
      <c r="F400" s="78"/>
    </row>
    <row r="401" spans="2:7" outlineLevel="1" x14ac:dyDescent="0.2">
      <c r="B401" s="115" t="s">
        <v>372</v>
      </c>
      <c r="C401" s="236">
        <v>5</v>
      </c>
      <c r="D401" s="116">
        <v>31.99</v>
      </c>
      <c r="E401" s="348">
        <f>C401*D401</f>
        <v>159.94999999999999</v>
      </c>
      <c r="F401" s="78"/>
    </row>
    <row r="402" spans="2:7" outlineLevel="1" x14ac:dyDescent="0.2">
      <c r="B402" s="115" t="s">
        <v>371</v>
      </c>
      <c r="C402" s="236">
        <v>5</v>
      </c>
      <c r="D402" s="116">
        <v>68.05</v>
      </c>
      <c r="E402" s="348">
        <f>C402*D402</f>
        <v>340.25</v>
      </c>
      <c r="F402" s="78"/>
      <c r="G402" s="74"/>
    </row>
    <row r="403" spans="2:7" ht="13.5" outlineLevel="1" thickBot="1" x14ac:dyDescent="0.25">
      <c r="B403" s="115" t="s">
        <v>370</v>
      </c>
      <c r="C403" s="236">
        <v>5</v>
      </c>
      <c r="D403" s="116">
        <v>87.36</v>
      </c>
      <c r="E403" s="348">
        <f>C403*D403</f>
        <v>436.8</v>
      </c>
      <c r="F403" s="78"/>
    </row>
    <row r="404" spans="2:7" ht="13.5" outlineLevel="1" thickBot="1" x14ac:dyDescent="0.25">
      <c r="B404" s="115" t="s">
        <v>369</v>
      </c>
      <c r="C404" s="236">
        <v>5</v>
      </c>
      <c r="D404" s="116">
        <v>112.82</v>
      </c>
      <c r="E404" s="348">
        <f>C404*D404</f>
        <v>564.09999999999991</v>
      </c>
      <c r="F404" s="78"/>
      <c r="G404" s="117">
        <f>SUM(E399:E404)</f>
        <v>2635.1</v>
      </c>
    </row>
    <row r="405" spans="2:7" ht="13.5" thickBot="1" x14ac:dyDescent="0.25">
      <c r="B405" s="76"/>
      <c r="C405" s="237"/>
      <c r="D405" s="118"/>
      <c r="E405" s="120"/>
      <c r="F405" s="76"/>
    </row>
    <row r="406" spans="2:7" ht="13.5" thickBot="1" x14ac:dyDescent="0.25">
      <c r="B406" s="109" t="s">
        <v>1140</v>
      </c>
      <c r="C406" s="234"/>
      <c r="D406" s="110"/>
      <c r="E406" s="346"/>
      <c r="F406" s="111"/>
    </row>
    <row r="407" spans="2:7" ht="13.5" outlineLevel="1" thickBot="1" x14ac:dyDescent="0.25">
      <c r="B407" s="112" t="s">
        <v>2</v>
      </c>
      <c r="C407" s="235" t="s">
        <v>3</v>
      </c>
      <c r="D407" s="114" t="s">
        <v>4</v>
      </c>
      <c r="E407" s="347" t="s">
        <v>5</v>
      </c>
      <c r="G407" s="136" t="s">
        <v>888</v>
      </c>
    </row>
    <row r="408" spans="2:7" outlineLevel="1" x14ac:dyDescent="0.2">
      <c r="B408" s="115" t="s">
        <v>374</v>
      </c>
      <c r="C408" s="236">
        <v>5</v>
      </c>
      <c r="D408" s="116">
        <v>18.690000000000001</v>
      </c>
      <c r="E408" s="348">
        <f>C408*D408</f>
        <v>93.45</v>
      </c>
      <c r="F408" s="78"/>
      <c r="G408" s="137"/>
    </row>
    <row r="409" spans="2:7" ht="13.5" outlineLevel="1" thickBot="1" x14ac:dyDescent="0.25">
      <c r="B409" s="115" t="s">
        <v>373</v>
      </c>
      <c r="C409" s="236">
        <v>5</v>
      </c>
      <c r="D409" s="116">
        <v>29.32</v>
      </c>
      <c r="E409" s="348">
        <f>C409*D409</f>
        <v>146.6</v>
      </c>
      <c r="F409" s="78"/>
    </row>
    <row r="410" spans="2:7" ht="13.5" outlineLevel="1" thickBot="1" x14ac:dyDescent="0.25">
      <c r="B410" s="115" t="s">
        <v>372</v>
      </c>
      <c r="C410" s="236">
        <v>5</v>
      </c>
      <c r="D410" s="116">
        <v>43.44</v>
      </c>
      <c r="E410" s="348">
        <f>C410*D410</f>
        <v>217.2</v>
      </c>
      <c r="F410" s="78"/>
      <c r="G410" s="117">
        <f>SUM(E408:E410)</f>
        <v>457.25</v>
      </c>
    </row>
    <row r="411" spans="2:7" ht="13.5" thickBot="1" x14ac:dyDescent="0.25">
      <c r="B411" s="76"/>
      <c r="C411" s="237"/>
      <c r="D411" s="118"/>
      <c r="E411" s="78"/>
      <c r="F411" s="130"/>
    </row>
    <row r="412" spans="2:7" x14ac:dyDescent="0.2">
      <c r="B412" s="126" t="s">
        <v>1141</v>
      </c>
      <c r="C412" s="242"/>
      <c r="D412" s="127"/>
      <c r="E412" s="350"/>
      <c r="F412" s="111"/>
    </row>
    <row r="413" spans="2:7" ht="13.5" thickBot="1" x14ac:dyDescent="0.25">
      <c r="B413" s="128" t="s">
        <v>802</v>
      </c>
      <c r="C413" s="243"/>
      <c r="D413" s="129"/>
      <c r="E413" s="351"/>
      <c r="F413" s="111"/>
    </row>
    <row r="414" spans="2:7" ht="13.5" outlineLevel="1" thickBot="1" x14ac:dyDescent="0.25">
      <c r="B414" s="112" t="s">
        <v>2</v>
      </c>
      <c r="C414" s="235" t="s">
        <v>3</v>
      </c>
      <c r="D414" s="114" t="s">
        <v>4</v>
      </c>
      <c r="E414" s="347" t="s">
        <v>5</v>
      </c>
      <c r="G414" s="136" t="s">
        <v>888</v>
      </c>
    </row>
    <row r="415" spans="2:7" ht="13.5" outlineLevel="1" thickBot="1" x14ac:dyDescent="0.25">
      <c r="B415" s="115" t="s">
        <v>387</v>
      </c>
      <c r="C415" s="236">
        <v>20</v>
      </c>
      <c r="D415" s="116">
        <v>154.72</v>
      </c>
      <c r="E415" s="348">
        <f>C415*D415</f>
        <v>3094.4</v>
      </c>
      <c r="F415" s="78"/>
      <c r="G415" s="137"/>
    </row>
    <row r="416" spans="2:7" ht="13.5" outlineLevel="1" thickBot="1" x14ac:dyDescent="0.25">
      <c r="B416" s="115" t="s">
        <v>388</v>
      </c>
      <c r="C416" s="236">
        <v>20</v>
      </c>
      <c r="D416" s="116">
        <v>231.24</v>
      </c>
      <c r="E416" s="348">
        <f>C416*D416</f>
        <v>4624.8</v>
      </c>
      <c r="F416" s="78"/>
      <c r="G416" s="117">
        <f>SUM(E415:E416)</f>
        <v>7719.2000000000007</v>
      </c>
    </row>
    <row r="417" spans="2:7" ht="13.5" thickBot="1" x14ac:dyDescent="0.25">
      <c r="B417" s="131"/>
      <c r="C417" s="237"/>
      <c r="D417" s="118"/>
      <c r="E417" s="120"/>
      <c r="F417" s="76"/>
    </row>
    <row r="418" spans="2:7" x14ac:dyDescent="0.2">
      <c r="B418" s="126" t="s">
        <v>1142</v>
      </c>
      <c r="C418" s="242"/>
      <c r="D418" s="127"/>
      <c r="E418" s="350"/>
      <c r="F418" s="111"/>
    </row>
    <row r="419" spans="2:7" ht="13.5" thickBot="1" x14ac:dyDescent="0.25">
      <c r="B419" s="128" t="s">
        <v>803</v>
      </c>
      <c r="C419" s="243"/>
      <c r="D419" s="129"/>
      <c r="E419" s="351"/>
      <c r="F419" s="111"/>
    </row>
    <row r="420" spans="2:7" outlineLevel="1" x14ac:dyDescent="0.2">
      <c r="B420" s="112" t="s">
        <v>2</v>
      </c>
      <c r="C420" s="235" t="s">
        <v>3</v>
      </c>
      <c r="D420" s="114" t="s">
        <v>4</v>
      </c>
      <c r="E420" s="347" t="s">
        <v>5</v>
      </c>
    </row>
    <row r="421" spans="2:7" ht="13.5" outlineLevel="1" thickBot="1" x14ac:dyDescent="0.25">
      <c r="B421" s="115" t="s">
        <v>389</v>
      </c>
      <c r="C421" s="236">
        <v>100</v>
      </c>
      <c r="D421" s="116">
        <v>28.88</v>
      </c>
      <c r="E421" s="348">
        <f>C421*D421</f>
        <v>2888</v>
      </c>
      <c r="F421" s="78"/>
    </row>
    <row r="422" spans="2:7" ht="13.5" outlineLevel="1" thickBot="1" x14ac:dyDescent="0.25">
      <c r="B422" s="115" t="s">
        <v>390</v>
      </c>
      <c r="C422" s="236">
        <v>200</v>
      </c>
      <c r="D422" s="116">
        <v>40.71</v>
      </c>
      <c r="E422" s="348">
        <f>C422*D422</f>
        <v>8142</v>
      </c>
      <c r="F422" s="78"/>
      <c r="G422" s="117">
        <f>SUM(E421:E422)</f>
        <v>11030</v>
      </c>
    </row>
    <row r="423" spans="2:7" ht="13.5" thickBot="1" x14ac:dyDescent="0.25">
      <c r="B423" s="131"/>
      <c r="C423" s="237"/>
      <c r="D423" s="118"/>
      <c r="E423" s="120"/>
      <c r="F423" s="76"/>
    </row>
    <row r="424" spans="2:7" ht="13.5" thickBot="1" x14ac:dyDescent="0.25">
      <c r="B424" s="109" t="s">
        <v>1143</v>
      </c>
      <c r="C424" s="234"/>
      <c r="D424" s="110"/>
      <c r="E424" s="346"/>
      <c r="F424" s="111"/>
    </row>
    <row r="425" spans="2:7" ht="13.5" outlineLevel="1" thickBot="1" x14ac:dyDescent="0.25">
      <c r="B425" s="112" t="s">
        <v>2</v>
      </c>
      <c r="C425" s="235" t="s">
        <v>3</v>
      </c>
      <c r="D425" s="114" t="s">
        <v>4</v>
      </c>
      <c r="E425" s="347" t="s">
        <v>5</v>
      </c>
      <c r="G425" s="136" t="s">
        <v>888</v>
      </c>
    </row>
    <row r="426" spans="2:7" outlineLevel="1" x14ac:dyDescent="0.2">
      <c r="B426" s="115" t="s">
        <v>804</v>
      </c>
      <c r="C426" s="236">
        <v>10</v>
      </c>
      <c r="D426" s="116">
        <v>12.02</v>
      </c>
      <c r="E426" s="348">
        <f>C426*D426</f>
        <v>120.19999999999999</v>
      </c>
      <c r="F426" s="78"/>
      <c r="G426" s="137"/>
    </row>
    <row r="427" spans="2:7" outlineLevel="1" x14ac:dyDescent="0.2">
      <c r="B427" s="115" t="s">
        <v>805</v>
      </c>
      <c r="C427" s="236">
        <v>10</v>
      </c>
      <c r="D427" s="116">
        <v>11.75</v>
      </c>
      <c r="E427" s="348">
        <f>C427*D427</f>
        <v>117.5</v>
      </c>
      <c r="F427" s="78"/>
    </row>
    <row r="428" spans="2:7" outlineLevel="1" x14ac:dyDescent="0.2">
      <c r="B428" s="115" t="s">
        <v>806</v>
      </c>
      <c r="C428" s="236">
        <v>10</v>
      </c>
      <c r="D428" s="116">
        <v>12.86</v>
      </c>
      <c r="E428" s="348">
        <f>C428*D428</f>
        <v>128.6</v>
      </c>
      <c r="F428" s="78"/>
    </row>
    <row r="429" spans="2:7" outlineLevel="1" x14ac:dyDescent="0.2">
      <c r="B429" s="115" t="s">
        <v>807</v>
      </c>
      <c r="C429" s="236">
        <v>100</v>
      </c>
      <c r="D429" s="116">
        <v>14.18</v>
      </c>
      <c r="E429" s="348">
        <f>C429*D429</f>
        <v>1418</v>
      </c>
      <c r="F429" s="78"/>
    </row>
    <row r="430" spans="2:7" outlineLevel="1" x14ac:dyDescent="0.2">
      <c r="B430" s="115" t="s">
        <v>808</v>
      </c>
      <c r="C430" s="236">
        <v>10</v>
      </c>
      <c r="D430" s="116">
        <v>15.41</v>
      </c>
      <c r="E430" s="348">
        <f>C430*D430</f>
        <v>154.1</v>
      </c>
      <c r="F430" s="78"/>
    </row>
    <row r="431" spans="2:7" outlineLevel="1" x14ac:dyDescent="0.2">
      <c r="B431" s="115" t="s">
        <v>809</v>
      </c>
      <c r="C431" s="236">
        <v>100</v>
      </c>
      <c r="D431" s="116">
        <v>16.38</v>
      </c>
      <c r="E431" s="348">
        <f>C431*D431</f>
        <v>1638</v>
      </c>
      <c r="F431" s="78"/>
    </row>
    <row r="432" spans="2:7" outlineLevel="1" x14ac:dyDescent="0.2">
      <c r="B432" s="115" t="s">
        <v>810</v>
      </c>
      <c r="C432" s="236">
        <v>100</v>
      </c>
      <c r="D432" s="116">
        <v>17.34</v>
      </c>
      <c r="E432" s="348">
        <f>C432*D432</f>
        <v>1734</v>
      </c>
      <c r="F432" s="78"/>
    </row>
    <row r="433" spans="2:7" outlineLevel="1" x14ac:dyDescent="0.2">
      <c r="B433" s="115" t="s">
        <v>811</v>
      </c>
      <c r="C433" s="236">
        <v>10</v>
      </c>
      <c r="D433" s="116">
        <v>18.12</v>
      </c>
      <c r="E433" s="348">
        <f>C433*D433</f>
        <v>181.20000000000002</v>
      </c>
      <c r="F433" s="78"/>
    </row>
    <row r="434" spans="2:7" outlineLevel="1" x14ac:dyDescent="0.2">
      <c r="B434" s="115" t="s">
        <v>812</v>
      </c>
      <c r="C434" s="236">
        <v>50</v>
      </c>
      <c r="D434" s="116">
        <v>19.05</v>
      </c>
      <c r="E434" s="348">
        <f>C434*D434</f>
        <v>952.5</v>
      </c>
      <c r="F434" s="78"/>
      <c r="G434" s="74"/>
    </row>
    <row r="435" spans="2:7" outlineLevel="1" x14ac:dyDescent="0.2">
      <c r="B435" s="115" t="s">
        <v>813</v>
      </c>
      <c r="C435" s="236">
        <v>50</v>
      </c>
      <c r="D435" s="116">
        <v>20.12</v>
      </c>
      <c r="E435" s="348">
        <f>C435*D435</f>
        <v>1006</v>
      </c>
      <c r="F435" s="78"/>
    </row>
    <row r="436" spans="2:7" outlineLevel="1" x14ac:dyDescent="0.2">
      <c r="B436" s="115" t="s">
        <v>814</v>
      </c>
      <c r="C436" s="236">
        <v>10</v>
      </c>
      <c r="D436" s="116">
        <v>20.79</v>
      </c>
      <c r="E436" s="348">
        <f>C436*D436</f>
        <v>207.89999999999998</v>
      </c>
      <c r="F436" s="78"/>
    </row>
    <row r="437" spans="2:7" outlineLevel="1" x14ac:dyDescent="0.2">
      <c r="B437" s="115" t="s">
        <v>815</v>
      </c>
      <c r="C437" s="236">
        <v>10</v>
      </c>
      <c r="D437" s="116">
        <v>22.51</v>
      </c>
      <c r="E437" s="348">
        <f>C437*D437</f>
        <v>225.10000000000002</v>
      </c>
      <c r="F437" s="78"/>
    </row>
    <row r="438" spans="2:7" ht="13.5" outlineLevel="1" thickBot="1" x14ac:dyDescent="0.25">
      <c r="B438" s="115" t="s">
        <v>816</v>
      </c>
      <c r="C438" s="236">
        <v>25</v>
      </c>
      <c r="D438" s="116">
        <v>24.34</v>
      </c>
      <c r="E438" s="348">
        <f>C438*D438</f>
        <v>608.5</v>
      </c>
      <c r="F438" s="78"/>
    </row>
    <row r="439" spans="2:7" ht="13.5" outlineLevel="1" thickBot="1" x14ac:dyDescent="0.25">
      <c r="B439" s="115" t="s">
        <v>817</v>
      </c>
      <c r="C439" s="236">
        <v>25</v>
      </c>
      <c r="D439" s="116">
        <v>26.06</v>
      </c>
      <c r="E439" s="348">
        <f>C439*D439</f>
        <v>651.5</v>
      </c>
      <c r="F439" s="78"/>
      <c r="G439" s="117">
        <f>SUM(E426:E439)</f>
        <v>9143.0999999999985</v>
      </c>
    </row>
    <row r="440" spans="2:7" ht="13.5" thickBot="1" x14ac:dyDescent="0.25">
      <c r="B440" s="76"/>
      <c r="C440" s="237"/>
      <c r="D440" s="118"/>
      <c r="E440" s="120"/>
      <c r="F440" s="76"/>
    </row>
    <row r="441" spans="2:7" ht="13.5" thickBot="1" x14ac:dyDescent="0.25">
      <c r="B441" s="109" t="s">
        <v>1144</v>
      </c>
      <c r="C441" s="234"/>
      <c r="D441" s="110"/>
      <c r="E441" s="346"/>
      <c r="F441" s="111"/>
    </row>
    <row r="442" spans="2:7" ht="13.5" outlineLevel="1" thickBot="1" x14ac:dyDescent="0.25">
      <c r="B442" s="112" t="s">
        <v>2</v>
      </c>
      <c r="C442" s="244" t="s">
        <v>3</v>
      </c>
      <c r="D442" s="132" t="s">
        <v>4</v>
      </c>
      <c r="E442" s="352" t="s">
        <v>5</v>
      </c>
      <c r="G442" s="136" t="s">
        <v>888</v>
      </c>
    </row>
    <row r="443" spans="2:7" outlineLevel="1" x14ac:dyDescent="0.2">
      <c r="B443" s="115" t="s">
        <v>819</v>
      </c>
      <c r="C443" s="236">
        <v>2</v>
      </c>
      <c r="D443" s="116">
        <v>59.95</v>
      </c>
      <c r="E443" s="348">
        <f>C443*D443</f>
        <v>119.9</v>
      </c>
      <c r="F443" s="78"/>
      <c r="G443" s="137"/>
    </row>
    <row r="444" spans="2:7" outlineLevel="1" x14ac:dyDescent="0.2">
      <c r="B444" s="115" t="s">
        <v>818</v>
      </c>
      <c r="C444" s="236">
        <v>2</v>
      </c>
      <c r="D444" s="116">
        <v>64.39</v>
      </c>
      <c r="E444" s="348">
        <f>C444*D444</f>
        <v>128.78</v>
      </c>
      <c r="F444" s="78"/>
    </row>
    <row r="445" spans="2:7" outlineLevel="1" x14ac:dyDescent="0.2">
      <c r="B445" s="115" t="s">
        <v>820</v>
      </c>
      <c r="C445" s="236">
        <v>2</v>
      </c>
      <c r="D445" s="116">
        <v>95.19</v>
      </c>
      <c r="E445" s="348">
        <f>C445*D445</f>
        <v>190.38</v>
      </c>
      <c r="F445" s="78"/>
    </row>
    <row r="446" spans="2:7" outlineLevel="1" x14ac:dyDescent="0.2">
      <c r="B446" s="115" t="s">
        <v>821</v>
      </c>
      <c r="C446" s="236">
        <v>2</v>
      </c>
      <c r="D446" s="116">
        <v>147.66</v>
      </c>
      <c r="E446" s="348">
        <f>C446*D446</f>
        <v>295.32</v>
      </c>
      <c r="F446" s="78"/>
      <c r="G446" s="74"/>
    </row>
    <row r="447" spans="2:7" ht="13.5" outlineLevel="1" thickBot="1" x14ac:dyDescent="0.25">
      <c r="B447" s="115" t="s">
        <v>822</v>
      </c>
      <c r="C447" s="236">
        <v>2</v>
      </c>
      <c r="D447" s="116">
        <v>271.66000000000003</v>
      </c>
      <c r="E447" s="348">
        <f>C447*D447</f>
        <v>543.32000000000005</v>
      </c>
      <c r="F447" s="78"/>
      <c r="G447" s="74"/>
    </row>
    <row r="448" spans="2:7" ht="13.5" outlineLevel="1" thickBot="1" x14ac:dyDescent="0.25">
      <c r="B448" s="115" t="s">
        <v>823</v>
      </c>
      <c r="C448" s="236">
        <v>2</v>
      </c>
      <c r="D448" s="116">
        <v>348.54</v>
      </c>
      <c r="E448" s="348">
        <f>C448*D448</f>
        <v>697.08</v>
      </c>
      <c r="F448" s="78"/>
      <c r="G448" s="117">
        <f>SUM(E443:E448)</f>
        <v>1974.7800000000002</v>
      </c>
    </row>
    <row r="449" spans="2:7" ht="13.5" thickBot="1" x14ac:dyDescent="0.25">
      <c r="B449" s="76"/>
      <c r="C449" s="237"/>
      <c r="D449" s="118"/>
      <c r="E449" s="78"/>
      <c r="F449" s="130"/>
    </row>
    <row r="450" spans="2:7" ht="13.5" thickBot="1" x14ac:dyDescent="0.25">
      <c r="B450" s="109" t="s">
        <v>1145</v>
      </c>
      <c r="C450" s="234"/>
      <c r="D450" s="110"/>
      <c r="E450" s="346"/>
      <c r="F450" s="111"/>
    </row>
    <row r="451" spans="2:7" ht="13.5" outlineLevel="1" thickBot="1" x14ac:dyDescent="0.25">
      <c r="B451" s="113" t="s">
        <v>2</v>
      </c>
      <c r="C451" s="244" t="s">
        <v>3</v>
      </c>
      <c r="D451" s="132" t="s">
        <v>4</v>
      </c>
      <c r="E451" s="352" t="s">
        <v>5</v>
      </c>
      <c r="G451" s="136" t="s">
        <v>888</v>
      </c>
    </row>
    <row r="452" spans="2:7" outlineLevel="1" x14ac:dyDescent="0.2">
      <c r="B452" s="125" t="s">
        <v>824</v>
      </c>
      <c r="C452" s="241">
        <v>10</v>
      </c>
      <c r="D452" s="116">
        <v>13.05</v>
      </c>
      <c r="E452" s="348">
        <f>C452*D452</f>
        <v>130.5</v>
      </c>
      <c r="F452" s="78"/>
      <c r="G452" s="137"/>
    </row>
    <row r="453" spans="2:7" outlineLevel="1" x14ac:dyDescent="0.2">
      <c r="B453" s="115" t="s">
        <v>827</v>
      </c>
      <c r="C453" s="236">
        <v>20</v>
      </c>
      <c r="D453" s="116">
        <v>13.44</v>
      </c>
      <c r="E453" s="348">
        <f>C453*D453</f>
        <v>268.8</v>
      </c>
      <c r="F453" s="78"/>
    </row>
    <row r="454" spans="2:7" outlineLevel="1" x14ac:dyDescent="0.2">
      <c r="B454" s="115" t="s">
        <v>828</v>
      </c>
      <c r="C454" s="236">
        <v>6</v>
      </c>
      <c r="D454" s="116">
        <v>19.100000000000001</v>
      </c>
      <c r="E454" s="348">
        <f>C454*D454</f>
        <v>114.60000000000001</v>
      </c>
      <c r="F454" s="78"/>
    </row>
    <row r="455" spans="2:7" outlineLevel="1" x14ac:dyDescent="0.2">
      <c r="B455" s="115" t="s">
        <v>829</v>
      </c>
      <c r="C455" s="236">
        <v>10</v>
      </c>
      <c r="D455" s="116">
        <v>20.53</v>
      </c>
      <c r="E455" s="348">
        <f>C455*D455</f>
        <v>205.3</v>
      </c>
      <c r="F455" s="78"/>
    </row>
    <row r="456" spans="2:7" outlineLevel="1" x14ac:dyDescent="0.2">
      <c r="B456" s="115" t="s">
        <v>830</v>
      </c>
      <c r="C456" s="236">
        <v>20</v>
      </c>
      <c r="D456" s="116">
        <v>26.55</v>
      </c>
      <c r="E456" s="348">
        <f>C456*D456</f>
        <v>531</v>
      </c>
      <c r="F456" s="78"/>
      <c r="G456" s="74"/>
    </row>
    <row r="457" spans="2:7" outlineLevel="1" x14ac:dyDescent="0.2">
      <c r="B457" s="115" t="s">
        <v>831</v>
      </c>
      <c r="C457" s="236">
        <v>8</v>
      </c>
      <c r="D457" s="116">
        <v>36.11</v>
      </c>
      <c r="E457" s="348">
        <f>C457*D457</f>
        <v>288.88</v>
      </c>
      <c r="F457" s="78"/>
    </row>
    <row r="458" spans="2:7" outlineLevel="1" x14ac:dyDescent="0.2">
      <c r="B458" s="115" t="s">
        <v>832</v>
      </c>
      <c r="C458" s="236">
        <v>12</v>
      </c>
      <c r="D458" s="116">
        <v>34.85</v>
      </c>
      <c r="E458" s="348">
        <f>C458*D458</f>
        <v>418.20000000000005</v>
      </c>
      <c r="F458" s="78"/>
    </row>
    <row r="459" spans="2:7" outlineLevel="1" x14ac:dyDescent="0.2">
      <c r="B459" s="115" t="s">
        <v>833</v>
      </c>
      <c r="C459" s="236">
        <v>12</v>
      </c>
      <c r="D459" s="116">
        <v>55.48</v>
      </c>
      <c r="E459" s="348">
        <f>C459*D459</f>
        <v>665.76</v>
      </c>
      <c r="F459" s="78"/>
    </row>
    <row r="460" spans="2:7" ht="13.5" outlineLevel="1" thickBot="1" x14ac:dyDescent="0.25">
      <c r="B460" s="115" t="s">
        <v>834</v>
      </c>
      <c r="C460" s="236">
        <v>8</v>
      </c>
      <c r="D460" s="116">
        <v>68.63</v>
      </c>
      <c r="E460" s="348">
        <f>C460*D460</f>
        <v>549.04</v>
      </c>
      <c r="F460" s="78"/>
    </row>
    <row r="461" spans="2:7" ht="13.5" outlineLevel="1" thickBot="1" x14ac:dyDescent="0.25">
      <c r="B461" s="115" t="s">
        <v>835</v>
      </c>
      <c r="C461" s="236">
        <v>8</v>
      </c>
      <c r="D461" s="116">
        <v>77.12</v>
      </c>
      <c r="E461" s="348">
        <f>C461*D461</f>
        <v>616.96</v>
      </c>
      <c r="F461" s="78"/>
      <c r="G461" s="117">
        <f>SUM(E452:E461)</f>
        <v>3789.04</v>
      </c>
    </row>
    <row r="462" spans="2:7" ht="13.5" thickBot="1" x14ac:dyDescent="0.25">
      <c r="B462" s="76"/>
      <c r="C462" s="237"/>
      <c r="D462" s="118"/>
      <c r="E462" s="78"/>
      <c r="F462" s="130"/>
    </row>
    <row r="463" spans="2:7" ht="13.5" thickBot="1" x14ac:dyDescent="0.25">
      <c r="B463" s="109" t="s">
        <v>1146</v>
      </c>
      <c r="C463" s="234"/>
      <c r="D463" s="110"/>
      <c r="E463" s="346"/>
      <c r="F463" s="111"/>
    </row>
    <row r="464" spans="2:7" ht="13.5" outlineLevel="1" thickBot="1" x14ac:dyDescent="0.25">
      <c r="B464" s="113" t="s">
        <v>2</v>
      </c>
      <c r="C464" s="235" t="s">
        <v>3</v>
      </c>
      <c r="D464" s="114" t="s">
        <v>4</v>
      </c>
      <c r="E464" s="347" t="s">
        <v>5</v>
      </c>
      <c r="G464" s="136" t="s">
        <v>888</v>
      </c>
    </row>
    <row r="465" spans="2:7" outlineLevel="1" x14ac:dyDescent="0.2">
      <c r="B465" s="133" t="s">
        <v>825</v>
      </c>
      <c r="C465" s="240">
        <v>6</v>
      </c>
      <c r="D465" s="116">
        <v>134.54</v>
      </c>
      <c r="E465" s="348">
        <f>C465*D465</f>
        <v>807.24</v>
      </c>
      <c r="F465" s="78"/>
      <c r="G465" s="137"/>
    </row>
    <row r="466" spans="2:7" outlineLevel="1" x14ac:dyDescent="0.2">
      <c r="B466" s="133" t="s">
        <v>826</v>
      </c>
      <c r="C466" s="245">
        <v>6</v>
      </c>
      <c r="D466" s="116">
        <v>130.80000000000001</v>
      </c>
      <c r="E466" s="348">
        <f>C466*D466</f>
        <v>784.80000000000007</v>
      </c>
      <c r="F466" s="78"/>
    </row>
    <row r="467" spans="2:7" outlineLevel="1" x14ac:dyDescent="0.2">
      <c r="B467" s="125" t="s">
        <v>836</v>
      </c>
      <c r="C467" s="236">
        <v>12</v>
      </c>
      <c r="D467" s="116">
        <v>181.42</v>
      </c>
      <c r="E467" s="348">
        <f>C467*D467</f>
        <v>2177.04</v>
      </c>
      <c r="F467" s="78"/>
    </row>
    <row r="468" spans="2:7" outlineLevel="1" x14ac:dyDescent="0.2">
      <c r="B468" s="115" t="s">
        <v>837</v>
      </c>
      <c r="C468" s="241">
        <v>12</v>
      </c>
      <c r="D468" s="116">
        <v>189.99</v>
      </c>
      <c r="E468" s="348">
        <f>C468*D468</f>
        <v>2279.88</v>
      </c>
      <c r="F468" s="78"/>
    </row>
    <row r="469" spans="2:7" outlineLevel="1" x14ac:dyDescent="0.2">
      <c r="B469" s="115" t="s">
        <v>838</v>
      </c>
      <c r="C469" s="241">
        <v>6</v>
      </c>
      <c r="D469" s="116">
        <v>318.74</v>
      </c>
      <c r="E469" s="348">
        <f>C469*D469</f>
        <v>1912.44</v>
      </c>
      <c r="F469" s="78"/>
      <c r="G469" s="74"/>
    </row>
    <row r="470" spans="2:7" outlineLevel="1" x14ac:dyDescent="0.2">
      <c r="B470" s="115" t="s">
        <v>839</v>
      </c>
      <c r="C470" s="241">
        <v>6</v>
      </c>
      <c r="D470" s="116">
        <v>443.59</v>
      </c>
      <c r="E470" s="348">
        <f>C470*D470</f>
        <v>2661.54</v>
      </c>
      <c r="F470" s="78"/>
    </row>
    <row r="471" spans="2:7" ht="13.5" outlineLevel="1" thickBot="1" x14ac:dyDescent="0.25">
      <c r="B471" s="115" t="s">
        <v>840</v>
      </c>
      <c r="C471" s="241">
        <v>6</v>
      </c>
      <c r="D471" s="116">
        <v>629.1</v>
      </c>
      <c r="E471" s="348">
        <f>C471*D471</f>
        <v>3774.6000000000004</v>
      </c>
      <c r="F471" s="78"/>
    </row>
    <row r="472" spans="2:7" ht="13.5" outlineLevel="1" thickBot="1" x14ac:dyDescent="0.25">
      <c r="B472" s="115" t="s">
        <v>841</v>
      </c>
      <c r="C472" s="241">
        <v>6</v>
      </c>
      <c r="D472" s="116">
        <v>675.65</v>
      </c>
      <c r="E472" s="348">
        <f>C472*D472</f>
        <v>4053.8999999999996</v>
      </c>
      <c r="F472" s="78"/>
      <c r="G472" s="117">
        <f>SUM(E465:E472)</f>
        <v>18451.439999999999</v>
      </c>
    </row>
    <row r="473" spans="2:7" ht="13.5" thickBot="1" x14ac:dyDescent="0.25">
      <c r="B473" s="76"/>
      <c r="C473" s="237"/>
      <c r="D473" s="118"/>
      <c r="E473" s="120"/>
      <c r="F473" s="76"/>
    </row>
    <row r="474" spans="2:7" ht="13.5" thickBot="1" x14ac:dyDescent="0.25">
      <c r="B474" s="109" t="s">
        <v>1147</v>
      </c>
      <c r="C474" s="234"/>
      <c r="D474" s="110"/>
      <c r="E474" s="346"/>
      <c r="F474" s="111"/>
    </row>
    <row r="475" spans="2:7" ht="13.5" outlineLevel="1" thickBot="1" x14ac:dyDescent="0.25">
      <c r="B475" s="113" t="s">
        <v>2</v>
      </c>
      <c r="C475" s="235" t="s">
        <v>3</v>
      </c>
      <c r="D475" s="114" t="s">
        <v>4</v>
      </c>
      <c r="E475" s="347" t="s">
        <v>5</v>
      </c>
      <c r="G475" s="136" t="s">
        <v>888</v>
      </c>
    </row>
    <row r="476" spans="2:7" outlineLevel="1" x14ac:dyDescent="0.2">
      <c r="B476" s="125" t="s">
        <v>374</v>
      </c>
      <c r="C476" s="241">
        <v>5</v>
      </c>
      <c r="D476" s="116">
        <v>4.2699999999999996</v>
      </c>
      <c r="E476" s="348">
        <f>C476*D476</f>
        <v>21.349999999999998</v>
      </c>
      <c r="F476" s="78"/>
      <c r="G476" s="137"/>
    </row>
    <row r="477" spans="2:7" outlineLevel="1" x14ac:dyDescent="0.2">
      <c r="B477" s="115" t="s">
        <v>373</v>
      </c>
      <c r="C477" s="241">
        <v>5</v>
      </c>
      <c r="D477" s="116">
        <v>7</v>
      </c>
      <c r="E477" s="348">
        <f>C477*D477</f>
        <v>35</v>
      </c>
      <c r="F477" s="78"/>
    </row>
    <row r="478" spans="2:7" outlineLevel="1" x14ac:dyDescent="0.2">
      <c r="B478" s="115" t="s">
        <v>372</v>
      </c>
      <c r="C478" s="241">
        <v>5</v>
      </c>
      <c r="D478" s="116">
        <v>8.84</v>
      </c>
      <c r="E478" s="348">
        <f>C478*D478</f>
        <v>44.2</v>
      </c>
      <c r="F478" s="78"/>
      <c r="G478" s="74"/>
    </row>
    <row r="479" spans="2:7" outlineLevel="1" x14ac:dyDescent="0.2">
      <c r="B479" s="115" t="s">
        <v>371</v>
      </c>
      <c r="C479" s="241">
        <v>5</v>
      </c>
      <c r="D479" s="116">
        <v>14.23</v>
      </c>
      <c r="E479" s="348">
        <f>C479*D479</f>
        <v>71.150000000000006</v>
      </c>
      <c r="F479" s="78"/>
      <c r="G479" s="74"/>
    </row>
    <row r="480" spans="2:7" ht="13.5" outlineLevel="1" thickBot="1" x14ac:dyDescent="0.25">
      <c r="B480" s="115" t="s">
        <v>370</v>
      </c>
      <c r="C480" s="241">
        <v>5</v>
      </c>
      <c r="D480" s="116">
        <v>18.03</v>
      </c>
      <c r="E480" s="348">
        <f>C480*D480</f>
        <v>90.15</v>
      </c>
      <c r="F480" s="78"/>
    </row>
    <row r="481" spans="2:7" ht="13.5" outlineLevel="1" thickBot="1" x14ac:dyDescent="0.25">
      <c r="B481" s="115" t="s">
        <v>369</v>
      </c>
      <c r="C481" s="241">
        <v>5</v>
      </c>
      <c r="D481" s="116">
        <v>19.09</v>
      </c>
      <c r="E481" s="348">
        <f>C481*D481</f>
        <v>95.45</v>
      </c>
      <c r="F481" s="78"/>
      <c r="G481" s="117">
        <f>SUM(E476:E481)</f>
        <v>357.3</v>
      </c>
    </row>
    <row r="482" spans="2:7" ht="13.5" thickBot="1" x14ac:dyDescent="0.25">
      <c r="B482" s="76"/>
      <c r="C482" s="237"/>
      <c r="D482" s="118"/>
      <c r="E482" s="120"/>
      <c r="F482" s="76"/>
    </row>
    <row r="483" spans="2:7" ht="13.5" thickBot="1" x14ac:dyDescent="0.25">
      <c r="B483" s="109" t="s">
        <v>1148</v>
      </c>
      <c r="C483" s="234"/>
      <c r="D483" s="110"/>
      <c r="E483" s="346"/>
      <c r="F483" s="111"/>
    </row>
    <row r="484" spans="2:7" ht="13.5" outlineLevel="1" thickBot="1" x14ac:dyDescent="0.25">
      <c r="B484" s="113" t="s">
        <v>2</v>
      </c>
      <c r="C484" s="235" t="s">
        <v>3</v>
      </c>
      <c r="D484" s="114" t="s">
        <v>4</v>
      </c>
      <c r="E484" s="347" t="s">
        <v>5</v>
      </c>
      <c r="G484" s="136" t="s">
        <v>888</v>
      </c>
    </row>
    <row r="485" spans="2:7" outlineLevel="1" x14ac:dyDescent="0.2">
      <c r="B485" s="125" t="s">
        <v>374</v>
      </c>
      <c r="C485" s="241">
        <v>5</v>
      </c>
      <c r="D485" s="116">
        <v>4.51</v>
      </c>
      <c r="E485" s="348">
        <f>C485*D485</f>
        <v>22.549999999999997</v>
      </c>
      <c r="F485" s="78"/>
      <c r="G485" s="137"/>
    </row>
    <row r="486" spans="2:7" outlineLevel="1" x14ac:dyDescent="0.2">
      <c r="B486" s="115" t="s">
        <v>373</v>
      </c>
      <c r="C486" s="241">
        <v>5</v>
      </c>
      <c r="D486" s="116">
        <v>7.16</v>
      </c>
      <c r="E486" s="348">
        <f>C486*D486</f>
        <v>35.799999999999997</v>
      </c>
      <c r="F486" s="78"/>
      <c r="G486" s="74"/>
    </row>
    <row r="487" spans="2:7" outlineLevel="1" x14ac:dyDescent="0.2">
      <c r="B487" s="115" t="s">
        <v>372</v>
      </c>
      <c r="C487" s="241">
        <v>5</v>
      </c>
      <c r="D487" s="116">
        <v>9.69</v>
      </c>
      <c r="E487" s="348">
        <f>C487*D487</f>
        <v>48.449999999999996</v>
      </c>
      <c r="F487" s="78"/>
    </row>
    <row r="488" spans="2:7" outlineLevel="1" x14ac:dyDescent="0.2">
      <c r="B488" s="115" t="s">
        <v>371</v>
      </c>
      <c r="C488" s="241">
        <v>5</v>
      </c>
      <c r="D488" s="116">
        <v>15.6</v>
      </c>
      <c r="E488" s="348">
        <f>C488*D488</f>
        <v>78</v>
      </c>
      <c r="F488" s="78"/>
    </row>
    <row r="489" spans="2:7" ht="13.5" outlineLevel="1" thickBot="1" x14ac:dyDescent="0.25">
      <c r="B489" s="115" t="s">
        <v>370</v>
      </c>
      <c r="C489" s="241">
        <v>5</v>
      </c>
      <c r="D489" s="116">
        <v>19.760000000000002</v>
      </c>
      <c r="E489" s="348">
        <f>C489*D489</f>
        <v>98.800000000000011</v>
      </c>
      <c r="F489" s="78"/>
    </row>
    <row r="490" spans="2:7" ht="13.5" outlineLevel="1" thickBot="1" x14ac:dyDescent="0.25">
      <c r="B490" s="115" t="s">
        <v>369</v>
      </c>
      <c r="C490" s="241">
        <v>5</v>
      </c>
      <c r="D490" s="116">
        <v>22.11</v>
      </c>
      <c r="E490" s="348">
        <f>C490*D490</f>
        <v>110.55</v>
      </c>
      <c r="F490" s="78"/>
      <c r="G490" s="117">
        <f>SUM(E485:E490)</f>
        <v>394.15000000000003</v>
      </c>
    </row>
    <row r="491" spans="2:7" ht="13.5" thickBot="1" x14ac:dyDescent="0.25">
      <c r="B491" s="76"/>
      <c r="C491" s="237"/>
      <c r="D491" s="118"/>
      <c r="E491" s="78"/>
      <c r="F491" s="130"/>
    </row>
    <row r="492" spans="2:7" ht="13.5" thickBot="1" x14ac:dyDescent="0.25">
      <c r="B492" s="109" t="s">
        <v>1149</v>
      </c>
      <c r="C492" s="234"/>
      <c r="D492" s="110"/>
      <c r="E492" s="346"/>
      <c r="F492" s="111"/>
    </row>
    <row r="493" spans="2:7" ht="13.5" outlineLevel="1" thickBot="1" x14ac:dyDescent="0.25">
      <c r="B493" s="112" t="s">
        <v>2</v>
      </c>
      <c r="C493" s="235" t="s">
        <v>3</v>
      </c>
      <c r="D493" s="114" t="s">
        <v>4</v>
      </c>
      <c r="E493" s="347" t="s">
        <v>5</v>
      </c>
      <c r="G493" s="136" t="s">
        <v>888</v>
      </c>
    </row>
    <row r="494" spans="2:7" outlineLevel="1" x14ac:dyDescent="0.2">
      <c r="B494" s="115" t="s">
        <v>323</v>
      </c>
      <c r="C494" s="236">
        <v>10</v>
      </c>
      <c r="D494" s="116">
        <v>77.89</v>
      </c>
      <c r="E494" s="348">
        <f>C494*D494</f>
        <v>778.9</v>
      </c>
      <c r="F494" s="78"/>
      <c r="G494" s="137"/>
    </row>
    <row r="495" spans="2:7" outlineLevel="1" x14ac:dyDescent="0.2">
      <c r="B495" s="115" t="s">
        <v>391</v>
      </c>
      <c r="C495" s="236">
        <v>15</v>
      </c>
      <c r="D495" s="116">
        <v>85.46</v>
      </c>
      <c r="E495" s="348">
        <f>C495*D495</f>
        <v>1281.8999999999999</v>
      </c>
      <c r="F495" s="78"/>
    </row>
    <row r="496" spans="2:7" outlineLevel="1" x14ac:dyDescent="0.2">
      <c r="B496" s="115" t="s">
        <v>392</v>
      </c>
      <c r="C496" s="236">
        <v>15</v>
      </c>
      <c r="D496" s="116">
        <v>88.48</v>
      </c>
      <c r="E496" s="348">
        <f>C496*D496</f>
        <v>1327.2</v>
      </c>
      <c r="F496" s="78"/>
    </row>
    <row r="497" spans="2:7" outlineLevel="1" x14ac:dyDescent="0.2">
      <c r="B497" s="115" t="s">
        <v>393</v>
      </c>
      <c r="C497" s="236">
        <v>25</v>
      </c>
      <c r="D497" s="116">
        <v>97.56</v>
      </c>
      <c r="E497" s="348">
        <f>C497*D497</f>
        <v>2439</v>
      </c>
      <c r="F497" s="78"/>
    </row>
    <row r="498" spans="2:7" outlineLevel="1" x14ac:dyDescent="0.2">
      <c r="B498" s="115" t="s">
        <v>394</v>
      </c>
      <c r="C498" s="236">
        <v>6</v>
      </c>
      <c r="D498" s="116">
        <v>149.33000000000001</v>
      </c>
      <c r="E498" s="348">
        <f>C498*D498</f>
        <v>895.98</v>
      </c>
      <c r="F498" s="78"/>
    </row>
    <row r="499" spans="2:7" outlineLevel="1" x14ac:dyDescent="0.2">
      <c r="B499" s="115" t="s">
        <v>395</v>
      </c>
      <c r="C499" s="236">
        <v>25</v>
      </c>
      <c r="D499" s="116">
        <v>185.02</v>
      </c>
      <c r="E499" s="348">
        <f>C499*D499</f>
        <v>4625.5</v>
      </c>
      <c r="F499" s="78"/>
    </row>
    <row r="500" spans="2:7" outlineLevel="1" x14ac:dyDescent="0.2">
      <c r="B500" s="115" t="s">
        <v>396</v>
      </c>
      <c r="C500" s="236">
        <v>25</v>
      </c>
      <c r="D500" s="116">
        <v>253.14</v>
      </c>
      <c r="E500" s="348">
        <f>C500*D500</f>
        <v>6328.5</v>
      </c>
      <c r="F500" s="78"/>
    </row>
    <row r="501" spans="2:7" outlineLevel="1" x14ac:dyDescent="0.2">
      <c r="B501" s="115" t="s">
        <v>397</v>
      </c>
      <c r="C501" s="236">
        <v>6</v>
      </c>
      <c r="D501" s="116">
        <v>297.25</v>
      </c>
      <c r="E501" s="348">
        <f>C501*D501</f>
        <v>1783.5</v>
      </c>
      <c r="F501" s="78"/>
    </row>
    <row r="502" spans="2:7" outlineLevel="1" x14ac:dyDescent="0.2">
      <c r="B502" s="115" t="s">
        <v>398</v>
      </c>
      <c r="C502" s="236">
        <v>5</v>
      </c>
      <c r="D502" s="116">
        <v>404.05</v>
      </c>
      <c r="E502" s="348">
        <f>C502*D502</f>
        <v>2020.25</v>
      </c>
      <c r="F502" s="78"/>
    </row>
    <row r="503" spans="2:7" outlineLevel="1" x14ac:dyDescent="0.2">
      <c r="B503" s="115" t="s">
        <v>399</v>
      </c>
      <c r="C503" s="236">
        <v>2</v>
      </c>
      <c r="D503" s="116">
        <v>430.1</v>
      </c>
      <c r="E503" s="348">
        <f>C503*D503</f>
        <v>860.2</v>
      </c>
      <c r="F503" s="78"/>
      <c r="G503" s="74"/>
    </row>
    <row r="504" spans="2:7" outlineLevel="1" x14ac:dyDescent="0.2">
      <c r="B504" s="115" t="s">
        <v>400</v>
      </c>
      <c r="C504" s="236">
        <v>2</v>
      </c>
      <c r="D504" s="116">
        <v>491.35</v>
      </c>
      <c r="E504" s="348">
        <f>C504*D504</f>
        <v>982.7</v>
      </c>
      <c r="F504" s="78"/>
    </row>
    <row r="505" spans="2:7" outlineLevel="1" x14ac:dyDescent="0.2">
      <c r="B505" s="115" t="s">
        <v>401</v>
      </c>
      <c r="C505" s="236">
        <v>1</v>
      </c>
      <c r="D505" s="116">
        <v>589.12</v>
      </c>
      <c r="E505" s="348">
        <f>C505*D505</f>
        <v>589.12</v>
      </c>
      <c r="F505" s="78"/>
    </row>
    <row r="506" spans="2:7" ht="13.5" outlineLevel="1" thickBot="1" x14ac:dyDescent="0.25">
      <c r="B506" s="115" t="s">
        <v>402</v>
      </c>
      <c r="C506" s="236">
        <v>1</v>
      </c>
      <c r="D506" s="116">
        <v>723.6</v>
      </c>
      <c r="E506" s="348">
        <f>C506*D506</f>
        <v>723.6</v>
      </c>
      <c r="F506" s="78"/>
    </row>
    <row r="507" spans="2:7" ht="13.5" outlineLevel="1" thickBot="1" x14ac:dyDescent="0.25">
      <c r="B507" s="115" t="s">
        <v>403</v>
      </c>
      <c r="C507" s="236">
        <v>1</v>
      </c>
      <c r="D507" s="116">
        <v>1478.13</v>
      </c>
      <c r="E507" s="348">
        <f>C507*D507</f>
        <v>1478.13</v>
      </c>
      <c r="F507" s="78"/>
      <c r="G507" s="117">
        <f>SUM(E494:E507)</f>
        <v>26114.48</v>
      </c>
    </row>
    <row r="508" spans="2:7" ht="13.5" thickBot="1" x14ac:dyDescent="0.25">
      <c r="B508" s="76"/>
      <c r="C508" s="237"/>
      <c r="D508" s="118"/>
      <c r="E508" s="78"/>
      <c r="F508" s="130"/>
    </row>
    <row r="509" spans="2:7" ht="13.5" thickBot="1" x14ac:dyDescent="0.25">
      <c r="B509" s="109" t="s">
        <v>1264</v>
      </c>
      <c r="C509" s="234"/>
      <c r="D509" s="110"/>
      <c r="E509" s="346"/>
      <c r="F509" s="111"/>
      <c r="G509" s="136" t="s">
        <v>888</v>
      </c>
    </row>
    <row r="510" spans="2:7" ht="13.5" outlineLevel="1" thickBot="1" x14ac:dyDescent="0.25">
      <c r="B510" s="112" t="s">
        <v>2</v>
      </c>
      <c r="C510" s="235" t="s">
        <v>3</v>
      </c>
      <c r="D510" s="114" t="s">
        <v>4</v>
      </c>
      <c r="E510" s="347" t="s">
        <v>5</v>
      </c>
      <c r="G510" s="117"/>
    </row>
    <row r="511" spans="2:7" ht="13.5" outlineLevel="1" thickBot="1" x14ac:dyDescent="0.25">
      <c r="B511" s="115" t="s">
        <v>1265</v>
      </c>
      <c r="C511" s="236">
        <v>25</v>
      </c>
      <c r="D511" s="116">
        <v>52</v>
      </c>
      <c r="E511" s="348">
        <f>C511*D511</f>
        <v>1300</v>
      </c>
      <c r="F511" s="78"/>
      <c r="G511" s="117">
        <f>SUM(E511:E511)</f>
        <v>1300</v>
      </c>
    </row>
    <row r="512" spans="2:7" ht="13.5" thickBot="1" x14ac:dyDescent="0.25">
      <c r="B512" s="76"/>
      <c r="C512" s="237"/>
      <c r="D512" s="118"/>
      <c r="E512" s="120"/>
      <c r="F512" s="76"/>
    </row>
    <row r="513" spans="3:7" ht="18.75" thickBot="1" x14ac:dyDescent="0.25">
      <c r="C513" s="246"/>
      <c r="D513" s="134" t="s">
        <v>404</v>
      </c>
      <c r="E513" s="353">
        <f>SUM(G13:G512)</f>
        <v>294041.99999999994</v>
      </c>
      <c r="F513" s="65"/>
    </row>
    <row r="514" spans="3:7" x14ac:dyDescent="0.2">
      <c r="G514" s="74"/>
    </row>
    <row r="515" spans="3:7" x14ac:dyDescent="0.2">
      <c r="G515" s="74"/>
    </row>
    <row r="516" spans="3:7" x14ac:dyDescent="0.2">
      <c r="G516" s="74"/>
    </row>
  </sheetData>
  <phoneticPr fontId="0" type="noConversion"/>
  <pageMargins left="0.39370078740157483" right="0.35433070866141736" top="0.9055118110236221" bottom="0.98425196850393704" header="0" footer="0"/>
  <pageSetup paperSize="9" scale="56" fitToHeight="0" orientation="portrait" r:id="rId1"/>
  <headerFooter alignWithMargins="0"/>
  <rowBreaks count="7" manualBreakCount="7">
    <brk id="60" min="1" max="5" man="1"/>
    <brk id="114" min="1" max="5" man="1"/>
    <brk id="168" min="1" max="5" man="1"/>
    <brk id="221" min="1" max="5" man="1"/>
    <brk id="342" min="1" max="5" man="1"/>
    <brk id="395" min="1" max="5" man="1"/>
    <brk id="449" min="1"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G358"/>
  <sheetViews>
    <sheetView showGridLines="0" topLeftCell="A340" zoomScaleNormal="100" zoomScaleSheetLayoutView="130" workbookViewId="0">
      <selection activeCell="E1" sqref="E1:E1048576"/>
    </sheetView>
  </sheetViews>
  <sheetFormatPr baseColWidth="10" defaultColWidth="11.42578125" defaultRowHeight="12.75" x14ac:dyDescent="0.2"/>
  <cols>
    <col min="2" max="2" width="35.85546875" bestFit="1" customWidth="1"/>
    <col min="3" max="3" width="17.85546875" style="229" customWidth="1"/>
    <col min="4" max="4" width="20.28515625" customWidth="1"/>
    <col min="5" max="5" width="26.140625" style="62" customWidth="1"/>
    <col min="6" max="6" width="3.7109375" style="42" customWidth="1"/>
    <col min="7" max="7" width="19.42578125" bestFit="1" customWidth="1"/>
  </cols>
  <sheetData>
    <row r="1" spans="2:7" ht="15" x14ac:dyDescent="0.25">
      <c r="B1" s="54" t="s">
        <v>405</v>
      </c>
      <c r="C1" s="211"/>
      <c r="D1" s="1"/>
      <c r="E1" s="154"/>
      <c r="F1" s="50"/>
    </row>
    <row r="2" spans="2:7" ht="13.5" thickBot="1" x14ac:dyDescent="0.25">
      <c r="B2" s="8"/>
      <c r="C2" s="212"/>
      <c r="D2" s="8"/>
      <c r="E2" s="155"/>
      <c r="F2" s="39"/>
    </row>
    <row r="3" spans="2:7" x14ac:dyDescent="0.2">
      <c r="B3" s="2" t="s">
        <v>1151</v>
      </c>
      <c r="C3" s="213"/>
      <c r="D3" s="3"/>
      <c r="E3" s="334"/>
      <c r="F3" s="50"/>
    </row>
    <row r="4" spans="2:7" ht="13.5" thickBot="1" x14ac:dyDescent="0.25">
      <c r="B4" s="4" t="s">
        <v>842</v>
      </c>
      <c r="C4" s="214"/>
      <c r="D4" s="5"/>
      <c r="E4" s="335"/>
      <c r="F4" s="50"/>
    </row>
    <row r="5" spans="2:7" ht="13.5" thickBot="1" x14ac:dyDescent="0.25">
      <c r="B5" s="32" t="s">
        <v>2</v>
      </c>
      <c r="C5" s="215" t="s">
        <v>3</v>
      </c>
      <c r="D5" s="34" t="s">
        <v>4</v>
      </c>
      <c r="E5" s="158" t="s">
        <v>5</v>
      </c>
      <c r="F5" s="40"/>
      <c r="G5" s="136" t="s">
        <v>888</v>
      </c>
    </row>
    <row r="6" spans="2:7" x14ac:dyDescent="0.2">
      <c r="B6" s="9" t="s">
        <v>373</v>
      </c>
      <c r="C6" s="216">
        <v>20</v>
      </c>
      <c r="D6" s="107">
        <v>49.29</v>
      </c>
      <c r="E6" s="337">
        <f>C6*D6</f>
        <v>985.8</v>
      </c>
      <c r="F6" s="49"/>
      <c r="G6" s="137"/>
    </row>
    <row r="7" spans="2:7" x14ac:dyDescent="0.2">
      <c r="B7" s="9" t="s">
        <v>372</v>
      </c>
      <c r="C7" s="216">
        <v>20</v>
      </c>
      <c r="D7" s="107">
        <v>50.75</v>
      </c>
      <c r="E7" s="337">
        <f>C7*D7</f>
        <v>1015</v>
      </c>
      <c r="F7" s="49"/>
    </row>
    <row r="8" spans="2:7" x14ac:dyDescent="0.2">
      <c r="B8" s="9" t="s">
        <v>371</v>
      </c>
      <c r="C8" s="216">
        <v>10</v>
      </c>
      <c r="D8" s="107">
        <v>60.7</v>
      </c>
      <c r="E8" s="337">
        <f>C8*D8</f>
        <v>607</v>
      </c>
      <c r="F8" s="49"/>
    </row>
    <row r="9" spans="2:7" ht="13.5" thickBot="1" x14ac:dyDescent="0.25">
      <c r="B9" s="9" t="s">
        <v>370</v>
      </c>
      <c r="C9" s="216">
        <v>25</v>
      </c>
      <c r="D9" s="107">
        <v>65.849999999999994</v>
      </c>
      <c r="E9" s="337">
        <f>C9*D9</f>
        <v>1646.2499999999998</v>
      </c>
      <c r="F9" s="49"/>
    </row>
    <row r="10" spans="2:7" ht="13.5" thickBot="1" x14ac:dyDescent="0.25">
      <c r="B10" s="9" t="s">
        <v>369</v>
      </c>
      <c r="C10" s="216">
        <v>15</v>
      </c>
      <c r="D10" s="107">
        <v>90.12</v>
      </c>
      <c r="E10" s="338">
        <f>C10*D10</f>
        <v>1351.8000000000002</v>
      </c>
      <c r="F10" s="49"/>
      <c r="G10" s="48">
        <f>SUM(E6:E10)</f>
        <v>5605.85</v>
      </c>
    </row>
    <row r="11" spans="2:7" ht="13.5" thickBot="1" x14ac:dyDescent="0.25">
      <c r="B11" s="8"/>
      <c r="C11" s="212"/>
      <c r="D11" s="10"/>
      <c r="E11" s="155"/>
      <c r="F11" s="35"/>
    </row>
    <row r="12" spans="2:7" x14ac:dyDescent="0.2">
      <c r="B12" s="2" t="s">
        <v>1152</v>
      </c>
      <c r="C12" s="213"/>
      <c r="D12" s="3"/>
      <c r="E12" s="334"/>
      <c r="F12" s="50"/>
    </row>
    <row r="13" spans="2:7" ht="13.5" thickBot="1" x14ac:dyDescent="0.25">
      <c r="B13" s="4" t="s">
        <v>843</v>
      </c>
      <c r="C13" s="214"/>
      <c r="D13" s="5"/>
      <c r="E13" s="335"/>
      <c r="F13" s="50"/>
    </row>
    <row r="14" spans="2:7" ht="13.5" thickBot="1" x14ac:dyDescent="0.25">
      <c r="B14" s="32" t="s">
        <v>2</v>
      </c>
      <c r="C14" s="215" t="s">
        <v>3</v>
      </c>
      <c r="D14" s="34" t="s">
        <v>4</v>
      </c>
      <c r="E14" s="158" t="s">
        <v>5</v>
      </c>
      <c r="F14" s="40"/>
      <c r="G14" s="136" t="s">
        <v>888</v>
      </c>
    </row>
    <row r="15" spans="2:7" x14ac:dyDescent="0.2">
      <c r="B15" s="14">
        <v>40</v>
      </c>
      <c r="C15" s="216">
        <v>10</v>
      </c>
      <c r="D15" s="107">
        <v>84.33</v>
      </c>
      <c r="E15" s="337">
        <f t="shared" ref="E15:E28" si="0">C15*D15</f>
        <v>843.3</v>
      </c>
      <c r="F15" s="49"/>
      <c r="G15" s="137"/>
    </row>
    <row r="16" spans="2:7" x14ac:dyDescent="0.2">
      <c r="B16" s="14">
        <v>50</v>
      </c>
      <c r="C16" s="217">
        <v>25</v>
      </c>
      <c r="D16" s="107">
        <v>85.86</v>
      </c>
      <c r="E16" s="337">
        <f t="shared" si="0"/>
        <v>2146.5</v>
      </c>
      <c r="F16" s="49"/>
    </row>
    <row r="17" spans="2:7" x14ac:dyDescent="0.2">
      <c r="B17" s="14">
        <v>65</v>
      </c>
      <c r="C17" s="216">
        <v>20</v>
      </c>
      <c r="D17" s="107">
        <v>89.67</v>
      </c>
      <c r="E17" s="337">
        <f t="shared" si="0"/>
        <v>1793.4</v>
      </c>
      <c r="F17" s="49"/>
    </row>
    <row r="18" spans="2:7" x14ac:dyDescent="0.2">
      <c r="B18" s="14">
        <v>80</v>
      </c>
      <c r="C18" s="216">
        <v>30</v>
      </c>
      <c r="D18" s="107">
        <v>91.5</v>
      </c>
      <c r="E18" s="337">
        <f t="shared" si="0"/>
        <v>2745</v>
      </c>
      <c r="F18" s="49"/>
    </row>
    <row r="19" spans="2:7" x14ac:dyDescent="0.2">
      <c r="B19" s="14">
        <v>100</v>
      </c>
      <c r="C19" s="216">
        <v>30</v>
      </c>
      <c r="D19" s="107">
        <v>108.36</v>
      </c>
      <c r="E19" s="337">
        <f t="shared" si="0"/>
        <v>3250.8</v>
      </c>
      <c r="F19" s="49"/>
    </row>
    <row r="20" spans="2:7" x14ac:dyDescent="0.2">
      <c r="B20" s="14">
        <v>150</v>
      </c>
      <c r="C20" s="216">
        <v>25</v>
      </c>
      <c r="D20" s="107">
        <v>190.78</v>
      </c>
      <c r="E20" s="337">
        <f t="shared" si="0"/>
        <v>4769.5</v>
      </c>
      <c r="F20" s="49"/>
    </row>
    <row r="21" spans="2:7" x14ac:dyDescent="0.2">
      <c r="B21" s="14">
        <v>200</v>
      </c>
      <c r="C21" s="216">
        <v>25</v>
      </c>
      <c r="D21" s="107">
        <v>296.10000000000002</v>
      </c>
      <c r="E21" s="337">
        <f t="shared" si="0"/>
        <v>7402.5000000000009</v>
      </c>
      <c r="F21" s="49"/>
    </row>
    <row r="22" spans="2:7" x14ac:dyDescent="0.2">
      <c r="B22" s="14">
        <v>250</v>
      </c>
      <c r="C22" s="216">
        <v>6</v>
      </c>
      <c r="D22" s="107">
        <v>639.5</v>
      </c>
      <c r="E22" s="337">
        <f t="shared" si="0"/>
        <v>3837</v>
      </c>
      <c r="F22" s="49"/>
    </row>
    <row r="23" spans="2:7" x14ac:dyDescent="0.2">
      <c r="B23" s="14">
        <v>300</v>
      </c>
      <c r="C23" s="216">
        <v>8</v>
      </c>
      <c r="D23" s="107">
        <v>877.59</v>
      </c>
      <c r="E23" s="337">
        <f t="shared" si="0"/>
        <v>7020.72</v>
      </c>
      <c r="F23" s="49"/>
    </row>
    <row r="24" spans="2:7" x14ac:dyDescent="0.2">
      <c r="B24" s="25">
        <v>350</v>
      </c>
      <c r="C24" s="216">
        <v>2</v>
      </c>
      <c r="D24" s="107">
        <v>1649.88</v>
      </c>
      <c r="E24" s="337">
        <f t="shared" si="0"/>
        <v>3299.76</v>
      </c>
      <c r="F24" s="49"/>
      <c r="G24" s="19"/>
    </row>
    <row r="25" spans="2:7" x14ac:dyDescent="0.2">
      <c r="B25" s="25">
        <v>400</v>
      </c>
      <c r="C25" s="216">
        <v>2</v>
      </c>
      <c r="D25" s="107">
        <v>1854.39</v>
      </c>
      <c r="E25" s="337">
        <f t="shared" si="0"/>
        <v>3708.78</v>
      </c>
      <c r="F25" s="49"/>
      <c r="G25" s="19"/>
    </row>
    <row r="26" spans="2:7" x14ac:dyDescent="0.2">
      <c r="B26" s="25">
        <v>450</v>
      </c>
      <c r="C26" s="216">
        <v>2</v>
      </c>
      <c r="D26" s="107">
        <v>5641.63</v>
      </c>
      <c r="E26" s="337">
        <f t="shared" si="0"/>
        <v>11283.26</v>
      </c>
      <c r="F26" s="49"/>
    </row>
    <row r="27" spans="2:7" ht="13.5" thickBot="1" x14ac:dyDescent="0.25">
      <c r="B27" s="25">
        <v>500</v>
      </c>
      <c r="C27" s="216">
        <v>1</v>
      </c>
      <c r="D27" s="107">
        <v>5927.63</v>
      </c>
      <c r="E27" s="337">
        <f t="shared" si="0"/>
        <v>5927.63</v>
      </c>
      <c r="F27" s="49"/>
      <c r="G27" s="19"/>
    </row>
    <row r="28" spans="2:7" ht="13.5" thickBot="1" x14ac:dyDescent="0.25">
      <c r="B28" s="25">
        <v>600</v>
      </c>
      <c r="C28" s="216">
        <v>1</v>
      </c>
      <c r="D28" s="107">
        <v>7322.56</v>
      </c>
      <c r="E28" s="337">
        <f t="shared" si="0"/>
        <v>7322.56</v>
      </c>
      <c r="F28" s="49"/>
      <c r="G28" s="48">
        <f>SUM(E15:E28)</f>
        <v>65350.71</v>
      </c>
    </row>
    <row r="29" spans="2:7" ht="13.5" thickBot="1" x14ac:dyDescent="0.25">
      <c r="B29" s="8"/>
      <c r="C29" s="212"/>
      <c r="D29" s="10"/>
      <c r="E29" s="155"/>
      <c r="F29" s="35"/>
    </row>
    <row r="30" spans="2:7" ht="13.5" thickBot="1" x14ac:dyDescent="0.25">
      <c r="B30" s="6" t="s">
        <v>1153</v>
      </c>
      <c r="C30" s="218"/>
      <c r="D30" s="7"/>
      <c r="E30" s="330"/>
      <c r="F30" s="50"/>
    </row>
    <row r="31" spans="2:7" ht="13.5" thickBot="1" x14ac:dyDescent="0.25">
      <c r="B31" s="32" t="s">
        <v>2</v>
      </c>
      <c r="C31" s="215" t="s">
        <v>3</v>
      </c>
      <c r="D31" s="34" t="s">
        <v>4</v>
      </c>
      <c r="E31" s="158" t="s">
        <v>5</v>
      </c>
      <c r="F31" s="40"/>
      <c r="G31" s="136" t="s">
        <v>888</v>
      </c>
    </row>
    <row r="32" spans="2:7" x14ac:dyDescent="0.2">
      <c r="B32" s="18" t="s">
        <v>406</v>
      </c>
      <c r="C32" s="216">
        <v>3</v>
      </c>
      <c r="D32" s="107">
        <v>3.61</v>
      </c>
      <c r="E32" s="337">
        <f t="shared" ref="E32:E39" si="1">C32*D32</f>
        <v>10.83</v>
      </c>
      <c r="F32" s="49"/>
      <c r="G32" s="137"/>
    </row>
    <row r="33" spans="2:7" x14ac:dyDescent="0.2">
      <c r="B33" s="18" t="s">
        <v>407</v>
      </c>
      <c r="C33" s="217">
        <v>3</v>
      </c>
      <c r="D33" s="107">
        <v>7.66</v>
      </c>
      <c r="E33" s="337">
        <f t="shared" si="1"/>
        <v>22.98</v>
      </c>
      <c r="F33" s="49"/>
    </row>
    <row r="34" spans="2:7" x14ac:dyDescent="0.2">
      <c r="B34" s="18" t="s">
        <v>408</v>
      </c>
      <c r="C34" s="216">
        <v>3</v>
      </c>
      <c r="D34" s="107">
        <v>13.34</v>
      </c>
      <c r="E34" s="337">
        <f t="shared" si="1"/>
        <v>40.019999999999996</v>
      </c>
      <c r="F34" s="49"/>
    </row>
    <row r="35" spans="2:7" x14ac:dyDescent="0.2">
      <c r="B35" s="18" t="s">
        <v>409</v>
      </c>
      <c r="C35" s="216">
        <v>3</v>
      </c>
      <c r="D35" s="107">
        <v>27.37</v>
      </c>
      <c r="E35" s="337">
        <f t="shared" si="1"/>
        <v>82.11</v>
      </c>
      <c r="F35" s="49"/>
    </row>
    <row r="36" spans="2:7" x14ac:dyDescent="0.2">
      <c r="B36" s="18" t="s">
        <v>410</v>
      </c>
      <c r="C36" s="216">
        <v>3</v>
      </c>
      <c r="D36" s="107">
        <v>22.98</v>
      </c>
      <c r="E36" s="337">
        <f t="shared" si="1"/>
        <v>68.94</v>
      </c>
      <c r="F36" s="49"/>
    </row>
    <row r="37" spans="2:7" x14ac:dyDescent="0.2">
      <c r="B37" s="18" t="s">
        <v>411</v>
      </c>
      <c r="C37" s="216">
        <v>3</v>
      </c>
      <c r="D37" s="107">
        <v>32.86</v>
      </c>
      <c r="E37" s="337">
        <f t="shared" si="1"/>
        <v>98.58</v>
      </c>
      <c r="F37" s="49"/>
    </row>
    <row r="38" spans="2:7" ht="13.5" thickBot="1" x14ac:dyDescent="0.25">
      <c r="B38" s="18" t="s">
        <v>412</v>
      </c>
      <c r="C38" s="216">
        <v>3</v>
      </c>
      <c r="D38" s="107">
        <v>39.11</v>
      </c>
      <c r="E38" s="337">
        <f t="shared" si="1"/>
        <v>117.33</v>
      </c>
      <c r="F38" s="49"/>
    </row>
    <row r="39" spans="2:7" ht="13.5" thickBot="1" x14ac:dyDescent="0.25">
      <c r="B39" s="18" t="s">
        <v>413</v>
      </c>
      <c r="C39" s="216">
        <v>3</v>
      </c>
      <c r="D39" s="107">
        <v>90.05</v>
      </c>
      <c r="E39" s="337">
        <f t="shared" si="1"/>
        <v>270.14999999999998</v>
      </c>
      <c r="F39" s="49"/>
      <c r="G39" s="48">
        <f>SUM(E32:E39)</f>
        <v>710.93999999999994</v>
      </c>
    </row>
    <row r="40" spans="2:7" ht="13.5" thickBot="1" x14ac:dyDescent="0.25">
      <c r="B40" s="8"/>
      <c r="C40" s="212"/>
      <c r="D40" s="10"/>
      <c r="E40" s="155"/>
      <c r="F40" s="35"/>
    </row>
    <row r="41" spans="2:7" x14ac:dyDescent="0.2">
      <c r="B41" s="2" t="s">
        <v>1154</v>
      </c>
      <c r="C41" s="213"/>
      <c r="D41" s="3"/>
      <c r="E41" s="334"/>
      <c r="F41" s="50"/>
    </row>
    <row r="42" spans="2:7" ht="13.5" thickBot="1" x14ac:dyDescent="0.25">
      <c r="B42" s="4" t="s">
        <v>844</v>
      </c>
      <c r="C42" s="214"/>
      <c r="D42" s="5"/>
      <c r="E42" s="335"/>
      <c r="F42" s="50"/>
    </row>
    <row r="43" spans="2:7" ht="13.5" thickBot="1" x14ac:dyDescent="0.25">
      <c r="B43" s="32" t="s">
        <v>2</v>
      </c>
      <c r="C43" s="215" t="s">
        <v>3</v>
      </c>
      <c r="D43" s="34" t="s">
        <v>4</v>
      </c>
      <c r="E43" s="158" t="s">
        <v>5</v>
      </c>
      <c r="F43" s="40"/>
      <c r="G43" s="136" t="s">
        <v>888</v>
      </c>
    </row>
    <row r="44" spans="2:7" x14ac:dyDescent="0.2">
      <c r="B44" s="9" t="s">
        <v>414</v>
      </c>
      <c r="C44" s="216">
        <v>2</v>
      </c>
      <c r="D44" s="107">
        <v>1808.61</v>
      </c>
      <c r="E44" s="337">
        <f t="shared" ref="E44:E53" si="2">C44*D44</f>
        <v>3617.22</v>
      </c>
      <c r="F44" s="49"/>
      <c r="G44" s="137"/>
    </row>
    <row r="45" spans="2:7" x14ac:dyDescent="0.2">
      <c r="B45" s="9" t="s">
        <v>415</v>
      </c>
      <c r="C45" s="216">
        <v>2</v>
      </c>
      <c r="D45" s="107">
        <v>2480.16</v>
      </c>
      <c r="E45" s="337">
        <f t="shared" si="2"/>
        <v>4960.32</v>
      </c>
      <c r="F45" s="49"/>
    </row>
    <row r="46" spans="2:7" ht="12" customHeight="1" x14ac:dyDescent="0.2">
      <c r="B46" s="9" t="s">
        <v>416</v>
      </c>
      <c r="C46" s="216">
        <v>2</v>
      </c>
      <c r="D46" s="107">
        <v>4006.41</v>
      </c>
      <c r="E46" s="337">
        <f t="shared" si="2"/>
        <v>8012.82</v>
      </c>
      <c r="F46" s="49"/>
    </row>
    <row r="47" spans="2:7" x14ac:dyDescent="0.2">
      <c r="B47" s="9" t="s">
        <v>417</v>
      </c>
      <c r="C47" s="216">
        <v>1</v>
      </c>
      <c r="D47" s="107">
        <v>4481.6899999999996</v>
      </c>
      <c r="E47" s="337">
        <f t="shared" si="2"/>
        <v>4481.6899999999996</v>
      </c>
      <c r="F47" s="49"/>
    </row>
    <row r="48" spans="2:7" x14ac:dyDescent="0.2">
      <c r="B48" s="9" t="s">
        <v>418</v>
      </c>
      <c r="C48" s="216">
        <v>1</v>
      </c>
      <c r="D48" s="107">
        <v>5682.23</v>
      </c>
      <c r="E48" s="337">
        <f t="shared" si="2"/>
        <v>5682.23</v>
      </c>
      <c r="F48" s="49"/>
      <c r="G48" s="19"/>
    </row>
    <row r="49" spans="2:7" x14ac:dyDescent="0.2">
      <c r="B49" s="9" t="s">
        <v>419</v>
      </c>
      <c r="C49" s="216">
        <v>2</v>
      </c>
      <c r="D49" s="107">
        <v>2155.0700000000002</v>
      </c>
      <c r="E49" s="337">
        <f t="shared" si="2"/>
        <v>4310.1400000000003</v>
      </c>
      <c r="F49" s="49"/>
    </row>
    <row r="50" spans="2:7" x14ac:dyDescent="0.2">
      <c r="B50" s="9" t="s">
        <v>420</v>
      </c>
      <c r="C50" s="216">
        <v>2</v>
      </c>
      <c r="D50" s="107">
        <v>2437.42</v>
      </c>
      <c r="E50" s="337">
        <f t="shared" si="2"/>
        <v>4874.84</v>
      </c>
      <c r="F50" s="49"/>
    </row>
    <row r="51" spans="2:7" x14ac:dyDescent="0.2">
      <c r="B51" s="9" t="s">
        <v>421</v>
      </c>
      <c r="C51" s="216">
        <v>2</v>
      </c>
      <c r="D51" s="107">
        <v>4354.3900000000003</v>
      </c>
      <c r="E51" s="337">
        <f t="shared" si="2"/>
        <v>8708.7800000000007</v>
      </c>
      <c r="F51" s="49"/>
    </row>
    <row r="52" spans="2:7" ht="13.5" thickBot="1" x14ac:dyDescent="0.25">
      <c r="B52" s="18" t="s">
        <v>422</v>
      </c>
      <c r="C52" s="216">
        <v>1</v>
      </c>
      <c r="D52" s="107">
        <v>5248.86</v>
      </c>
      <c r="E52" s="337">
        <f t="shared" si="2"/>
        <v>5248.86</v>
      </c>
      <c r="F52" s="49"/>
    </row>
    <row r="53" spans="2:7" ht="13.5" thickBot="1" x14ac:dyDescent="0.25">
      <c r="B53" s="9" t="s">
        <v>423</v>
      </c>
      <c r="C53" s="216">
        <v>1</v>
      </c>
      <c r="D53" s="107">
        <v>7678.69</v>
      </c>
      <c r="E53" s="337">
        <f t="shared" si="2"/>
        <v>7678.69</v>
      </c>
      <c r="F53" s="49"/>
      <c r="G53" s="48">
        <f>SUM(E44:E53)</f>
        <v>57575.59</v>
      </c>
    </row>
    <row r="54" spans="2:7" ht="13.5" thickBot="1" x14ac:dyDescent="0.25">
      <c r="B54" s="8"/>
      <c r="C54" s="212"/>
      <c r="D54" s="10"/>
      <c r="E54" s="155"/>
      <c r="F54" s="35"/>
    </row>
    <row r="55" spans="2:7" x14ac:dyDescent="0.2">
      <c r="B55" s="2" t="s">
        <v>1155</v>
      </c>
      <c r="C55" s="213"/>
      <c r="D55" s="3"/>
      <c r="E55" s="334"/>
      <c r="F55" s="50"/>
    </row>
    <row r="56" spans="2:7" ht="14.25" customHeight="1" thickBot="1" x14ac:dyDescent="0.25">
      <c r="B56" s="313" t="s">
        <v>845</v>
      </c>
      <c r="C56" s="314"/>
      <c r="D56" s="314"/>
      <c r="E56" s="315"/>
      <c r="F56" s="50"/>
    </row>
    <row r="57" spans="2:7" ht="13.5" thickBot="1" x14ac:dyDescent="0.25">
      <c r="B57" s="32" t="s">
        <v>2</v>
      </c>
      <c r="C57" s="215" t="s">
        <v>3</v>
      </c>
      <c r="D57" s="34" t="s">
        <v>4</v>
      </c>
      <c r="E57" s="158" t="s">
        <v>5</v>
      </c>
      <c r="F57" s="40"/>
      <c r="G57" s="136" t="s">
        <v>888</v>
      </c>
    </row>
    <row r="58" spans="2:7" x14ac:dyDescent="0.2">
      <c r="B58" s="9" t="s">
        <v>424</v>
      </c>
      <c r="C58" s="216">
        <v>3</v>
      </c>
      <c r="D58" s="107">
        <v>549.45000000000005</v>
      </c>
      <c r="E58" s="337">
        <f t="shared" ref="E58:E65" si="3">C58*D58</f>
        <v>1648.3500000000001</v>
      </c>
      <c r="F58" s="49"/>
      <c r="G58" s="137"/>
    </row>
    <row r="59" spans="2:7" x14ac:dyDescent="0.2">
      <c r="B59" s="9" t="s">
        <v>425</v>
      </c>
      <c r="C59" s="216">
        <v>2</v>
      </c>
      <c r="D59" s="107">
        <v>881.51</v>
      </c>
      <c r="E59" s="337">
        <f t="shared" si="3"/>
        <v>1763.02</v>
      </c>
      <c r="F59" s="49"/>
    </row>
    <row r="60" spans="2:7" x14ac:dyDescent="0.2">
      <c r="B60" s="9" t="s">
        <v>426</v>
      </c>
      <c r="C60" s="216">
        <v>1</v>
      </c>
      <c r="D60" s="107">
        <v>908.57</v>
      </c>
      <c r="E60" s="337">
        <f t="shared" si="3"/>
        <v>908.57</v>
      </c>
      <c r="F60" s="49"/>
    </row>
    <row r="61" spans="2:7" x14ac:dyDescent="0.2">
      <c r="B61" s="9" t="s">
        <v>427</v>
      </c>
      <c r="C61" s="216">
        <v>1</v>
      </c>
      <c r="D61" s="107">
        <v>944.74</v>
      </c>
      <c r="E61" s="337">
        <f t="shared" si="3"/>
        <v>944.74</v>
      </c>
      <c r="F61" s="49"/>
    </row>
    <row r="62" spans="2:7" x14ac:dyDescent="0.2">
      <c r="B62" s="9" t="s">
        <v>428</v>
      </c>
      <c r="C62" s="216">
        <v>1</v>
      </c>
      <c r="D62" s="107">
        <v>1157.6199999999999</v>
      </c>
      <c r="E62" s="337">
        <f t="shared" si="3"/>
        <v>1157.6199999999999</v>
      </c>
      <c r="F62" s="49"/>
    </row>
    <row r="63" spans="2:7" x14ac:dyDescent="0.2">
      <c r="B63" s="18" t="s">
        <v>429</v>
      </c>
      <c r="C63" s="216">
        <v>1</v>
      </c>
      <c r="D63" s="107">
        <v>2004</v>
      </c>
      <c r="E63" s="337">
        <f t="shared" si="3"/>
        <v>2004</v>
      </c>
      <c r="F63" s="49"/>
    </row>
    <row r="64" spans="2:7" ht="13.5" thickBot="1" x14ac:dyDescent="0.25">
      <c r="B64" s="9" t="s">
        <v>431</v>
      </c>
      <c r="C64" s="216">
        <v>1</v>
      </c>
      <c r="D64" s="107">
        <v>3068</v>
      </c>
      <c r="E64" s="337">
        <f t="shared" si="3"/>
        <v>3068</v>
      </c>
      <c r="F64" s="49"/>
    </row>
    <row r="65" spans="2:7" ht="13.5" thickBot="1" x14ac:dyDescent="0.25">
      <c r="B65" s="18" t="s">
        <v>432</v>
      </c>
      <c r="C65" s="216">
        <v>1</v>
      </c>
      <c r="D65" s="107">
        <v>4900.5</v>
      </c>
      <c r="E65" s="337">
        <f t="shared" si="3"/>
        <v>4900.5</v>
      </c>
      <c r="F65" s="49"/>
      <c r="G65" s="48">
        <f>SUM(E58:E65)</f>
        <v>16394.8</v>
      </c>
    </row>
    <row r="66" spans="2:7" ht="13.5" thickBot="1" x14ac:dyDescent="0.25">
      <c r="B66" s="8"/>
      <c r="C66" s="212"/>
      <c r="D66" s="10"/>
      <c r="E66" s="155"/>
      <c r="F66" s="35"/>
    </row>
    <row r="67" spans="2:7" x14ac:dyDescent="0.2">
      <c r="B67" s="2" t="s">
        <v>1156</v>
      </c>
      <c r="C67" s="213"/>
      <c r="D67" s="3"/>
      <c r="E67" s="334"/>
      <c r="F67" s="50"/>
    </row>
    <row r="68" spans="2:7" ht="13.5" thickBot="1" x14ac:dyDescent="0.25">
      <c r="B68" s="4" t="s">
        <v>846</v>
      </c>
      <c r="C68" s="214"/>
      <c r="D68" s="1"/>
      <c r="E68" s="335"/>
      <c r="F68" s="50"/>
    </row>
    <row r="69" spans="2:7" ht="13.5" thickBot="1" x14ac:dyDescent="0.25">
      <c r="B69" s="231" t="s">
        <v>2</v>
      </c>
      <c r="C69" s="215" t="s">
        <v>3</v>
      </c>
      <c r="D69" s="34" t="s">
        <v>4</v>
      </c>
      <c r="E69" s="158" t="s">
        <v>5</v>
      </c>
      <c r="F69" s="40"/>
      <c r="G69" s="136" t="s">
        <v>888</v>
      </c>
    </row>
    <row r="70" spans="2:7" x14ac:dyDescent="0.2">
      <c r="B70" s="16" t="s">
        <v>424</v>
      </c>
      <c r="C70" s="219">
        <v>10</v>
      </c>
      <c r="D70" s="230">
        <v>100.71</v>
      </c>
      <c r="E70" s="339">
        <f t="shared" ref="E70:E78" si="4">C70*D70</f>
        <v>1007.0999999999999</v>
      </c>
      <c r="F70" s="49"/>
      <c r="G70" s="137"/>
    </row>
    <row r="71" spans="2:7" x14ac:dyDescent="0.2">
      <c r="B71" s="9" t="s">
        <v>425</v>
      </c>
      <c r="C71" s="216">
        <v>5</v>
      </c>
      <c r="D71" s="107">
        <v>122.68</v>
      </c>
      <c r="E71" s="337">
        <f t="shared" si="4"/>
        <v>613.40000000000009</v>
      </c>
      <c r="F71" s="49"/>
    </row>
    <row r="72" spans="2:7" x14ac:dyDescent="0.2">
      <c r="B72" s="9" t="s">
        <v>426</v>
      </c>
      <c r="C72" s="216">
        <v>5</v>
      </c>
      <c r="D72" s="107">
        <v>151.06</v>
      </c>
      <c r="E72" s="337">
        <f t="shared" si="4"/>
        <v>755.3</v>
      </c>
      <c r="F72" s="49"/>
    </row>
    <row r="73" spans="2:7" x14ac:dyDescent="0.2">
      <c r="B73" s="9" t="s">
        <v>427</v>
      </c>
      <c r="C73" s="216">
        <v>5</v>
      </c>
      <c r="D73" s="107">
        <v>214.23</v>
      </c>
      <c r="E73" s="337">
        <f t="shared" si="4"/>
        <v>1071.1499999999999</v>
      </c>
      <c r="F73" s="49"/>
    </row>
    <row r="74" spans="2:7" x14ac:dyDescent="0.2">
      <c r="B74" s="9" t="s">
        <v>430</v>
      </c>
      <c r="C74" s="216">
        <v>2</v>
      </c>
      <c r="D74" s="107">
        <v>290.22000000000003</v>
      </c>
      <c r="E74" s="337">
        <f t="shared" si="4"/>
        <v>580.44000000000005</v>
      </c>
      <c r="F74" s="49"/>
    </row>
    <row r="75" spans="2:7" x14ac:dyDescent="0.2">
      <c r="B75" s="9" t="s">
        <v>428</v>
      </c>
      <c r="C75" s="216">
        <v>2</v>
      </c>
      <c r="D75" s="107">
        <v>381.77</v>
      </c>
      <c r="E75" s="337">
        <f t="shared" si="4"/>
        <v>763.54</v>
      </c>
      <c r="F75" s="49"/>
    </row>
    <row r="76" spans="2:7" x14ac:dyDescent="0.2">
      <c r="B76" s="9" t="s">
        <v>429</v>
      </c>
      <c r="C76" s="216">
        <v>2</v>
      </c>
      <c r="D76" s="107">
        <v>698.12</v>
      </c>
      <c r="E76" s="337">
        <f t="shared" si="4"/>
        <v>1396.24</v>
      </c>
      <c r="F76" s="49"/>
      <c r="G76" s="19"/>
    </row>
    <row r="77" spans="2:7" ht="13.5" thickBot="1" x14ac:dyDescent="0.25">
      <c r="B77" s="18" t="s">
        <v>431</v>
      </c>
      <c r="C77" s="216">
        <v>1</v>
      </c>
      <c r="D77" s="107">
        <v>1071.1600000000001</v>
      </c>
      <c r="E77" s="337">
        <f t="shared" si="4"/>
        <v>1071.1600000000001</v>
      </c>
      <c r="F77" s="49"/>
      <c r="G77" s="19"/>
    </row>
    <row r="78" spans="2:7" ht="13.5" thickBot="1" x14ac:dyDescent="0.25">
      <c r="B78" s="18" t="s">
        <v>432</v>
      </c>
      <c r="C78" s="216">
        <v>1</v>
      </c>
      <c r="D78" s="107">
        <v>1428.22</v>
      </c>
      <c r="E78" s="337">
        <f t="shared" si="4"/>
        <v>1428.22</v>
      </c>
      <c r="F78" s="49"/>
      <c r="G78" s="48">
        <f>SUM(E70:E78)</f>
        <v>8686.5499999999993</v>
      </c>
    </row>
    <row r="79" spans="2:7" ht="13.5" thickBot="1" x14ac:dyDescent="0.25">
      <c r="B79" s="8"/>
      <c r="C79" s="212"/>
      <c r="D79" s="10"/>
      <c r="E79" s="155"/>
      <c r="F79" s="35"/>
    </row>
    <row r="80" spans="2:7" x14ac:dyDescent="0.2">
      <c r="B80" s="2" t="s">
        <v>1157</v>
      </c>
      <c r="C80" s="213"/>
      <c r="D80" s="3"/>
      <c r="E80" s="334"/>
      <c r="F80" s="50"/>
      <c r="G80" s="19"/>
    </row>
    <row r="81" spans="2:7" ht="13.5" thickBot="1" x14ac:dyDescent="0.25">
      <c r="B81" s="4" t="s">
        <v>847</v>
      </c>
      <c r="C81" s="214"/>
      <c r="D81" s="5"/>
      <c r="E81" s="335"/>
      <c r="F81" s="50"/>
    </row>
    <row r="82" spans="2:7" ht="13.5" thickBot="1" x14ac:dyDescent="0.25">
      <c r="B82" s="32" t="s">
        <v>2</v>
      </c>
      <c r="C82" s="215" t="s">
        <v>3</v>
      </c>
      <c r="D82" s="34" t="s">
        <v>4</v>
      </c>
      <c r="E82" s="158" t="s">
        <v>5</v>
      </c>
      <c r="F82" s="40"/>
      <c r="G82" s="136" t="s">
        <v>888</v>
      </c>
    </row>
    <row r="83" spans="2:7" x14ac:dyDescent="0.2">
      <c r="B83" s="18" t="s">
        <v>433</v>
      </c>
      <c r="C83" s="216">
        <v>1</v>
      </c>
      <c r="D83" s="107">
        <v>140.25</v>
      </c>
      <c r="E83" s="337">
        <f t="shared" ref="E83:E95" si="5">C83*D83</f>
        <v>140.25</v>
      </c>
      <c r="F83" s="49"/>
      <c r="G83" s="137"/>
    </row>
    <row r="84" spans="2:7" x14ac:dyDescent="0.2">
      <c r="B84" s="9" t="s">
        <v>424</v>
      </c>
      <c r="C84" s="216">
        <v>1</v>
      </c>
      <c r="D84" s="107">
        <v>140.25</v>
      </c>
      <c r="E84" s="337">
        <f t="shared" si="5"/>
        <v>140.25</v>
      </c>
      <c r="F84" s="49"/>
    </row>
    <row r="85" spans="2:7" x14ac:dyDescent="0.2">
      <c r="B85" s="9" t="s">
        <v>425</v>
      </c>
      <c r="C85" s="216">
        <v>1</v>
      </c>
      <c r="D85" s="107">
        <v>148.5</v>
      </c>
      <c r="E85" s="337">
        <f t="shared" si="5"/>
        <v>148.5</v>
      </c>
      <c r="F85" s="49"/>
    </row>
    <row r="86" spans="2:7" x14ac:dyDescent="0.2">
      <c r="B86" s="9" t="s">
        <v>426</v>
      </c>
      <c r="C86" s="216">
        <v>1</v>
      </c>
      <c r="D86" s="107">
        <v>196.35</v>
      </c>
      <c r="E86" s="337">
        <f t="shared" si="5"/>
        <v>196.35</v>
      </c>
      <c r="F86" s="49"/>
    </row>
    <row r="87" spans="2:7" x14ac:dyDescent="0.2">
      <c r="B87" s="9" t="s">
        <v>427</v>
      </c>
      <c r="C87" s="216">
        <v>5</v>
      </c>
      <c r="D87" s="107">
        <v>214.5</v>
      </c>
      <c r="E87" s="337">
        <f t="shared" si="5"/>
        <v>1072.5</v>
      </c>
      <c r="F87" s="49"/>
    </row>
    <row r="88" spans="2:7" x14ac:dyDescent="0.2">
      <c r="B88" s="9" t="s">
        <v>430</v>
      </c>
      <c r="C88" s="216">
        <v>5</v>
      </c>
      <c r="D88" s="107">
        <v>386.1</v>
      </c>
      <c r="E88" s="337">
        <f t="shared" si="5"/>
        <v>1930.5</v>
      </c>
      <c r="F88" s="49"/>
    </row>
    <row r="89" spans="2:7" x14ac:dyDescent="0.2">
      <c r="B89" s="9" t="s">
        <v>428</v>
      </c>
      <c r="C89" s="216">
        <v>5</v>
      </c>
      <c r="D89" s="107">
        <v>346.5</v>
      </c>
      <c r="E89" s="337">
        <f t="shared" si="5"/>
        <v>1732.5</v>
      </c>
      <c r="F89" s="49"/>
    </row>
    <row r="90" spans="2:7" x14ac:dyDescent="0.2">
      <c r="B90" s="9" t="s">
        <v>429</v>
      </c>
      <c r="C90" s="216">
        <v>5</v>
      </c>
      <c r="D90" s="107">
        <v>663.3</v>
      </c>
      <c r="E90" s="337">
        <f t="shared" si="5"/>
        <v>3316.5</v>
      </c>
      <c r="F90" s="49"/>
    </row>
    <row r="91" spans="2:7" x14ac:dyDescent="0.2">
      <c r="B91" s="18" t="s">
        <v>431</v>
      </c>
      <c r="C91" s="216">
        <v>2</v>
      </c>
      <c r="D91" s="107">
        <v>1155</v>
      </c>
      <c r="E91" s="337">
        <f t="shared" si="5"/>
        <v>2310</v>
      </c>
      <c r="F91" s="49"/>
    </row>
    <row r="92" spans="2:7" x14ac:dyDescent="0.2">
      <c r="B92" s="9" t="s">
        <v>432</v>
      </c>
      <c r="C92" s="216">
        <v>2</v>
      </c>
      <c r="D92" s="107">
        <v>1864.5</v>
      </c>
      <c r="E92" s="337">
        <f t="shared" si="5"/>
        <v>3729</v>
      </c>
      <c r="F92" s="49"/>
    </row>
    <row r="93" spans="2:7" x14ac:dyDescent="0.2">
      <c r="B93" s="18" t="s">
        <v>434</v>
      </c>
      <c r="C93" s="216">
        <v>1</v>
      </c>
      <c r="D93" s="107">
        <v>2916.01</v>
      </c>
      <c r="E93" s="337">
        <f t="shared" si="5"/>
        <v>2916.01</v>
      </c>
      <c r="F93" s="49"/>
    </row>
    <row r="94" spans="2:7" ht="13.5" thickBot="1" x14ac:dyDescent="0.25">
      <c r="B94" s="18" t="s">
        <v>435</v>
      </c>
      <c r="C94" s="216">
        <v>1</v>
      </c>
      <c r="D94" s="107">
        <v>4115.01</v>
      </c>
      <c r="E94" s="337">
        <f t="shared" si="5"/>
        <v>4115.01</v>
      </c>
      <c r="F94" s="49"/>
    </row>
    <row r="95" spans="2:7" ht="13.5" thickBot="1" x14ac:dyDescent="0.25">
      <c r="B95" s="18" t="s">
        <v>436</v>
      </c>
      <c r="C95" s="216">
        <v>1</v>
      </c>
      <c r="D95" s="107">
        <v>4564.3599999999997</v>
      </c>
      <c r="E95" s="337">
        <f t="shared" si="5"/>
        <v>4564.3599999999997</v>
      </c>
      <c r="F95" s="49"/>
      <c r="G95" s="48">
        <f>SUM(E83:E95)</f>
        <v>26311.730000000003</v>
      </c>
    </row>
    <row r="96" spans="2:7" ht="13.5" thickBot="1" x14ac:dyDescent="0.25">
      <c r="B96" s="8"/>
      <c r="C96" s="212"/>
      <c r="D96" s="10"/>
      <c r="E96" s="155"/>
      <c r="F96" s="35"/>
    </row>
    <row r="97" spans="2:7" ht="13.5" thickBot="1" x14ac:dyDescent="0.25">
      <c r="B97" s="2" t="s">
        <v>1158</v>
      </c>
      <c r="C97" s="213"/>
      <c r="D97" s="3"/>
      <c r="E97" s="334"/>
      <c r="F97" s="50"/>
    </row>
    <row r="98" spans="2:7" ht="13.5" thickBot="1" x14ac:dyDescent="0.25">
      <c r="B98" s="4" t="s">
        <v>848</v>
      </c>
      <c r="C98" s="214"/>
      <c r="D98" s="5"/>
      <c r="E98" s="335"/>
      <c r="F98" s="50"/>
      <c r="G98" s="136" t="s">
        <v>888</v>
      </c>
    </row>
    <row r="99" spans="2:7" ht="13.5" thickBot="1" x14ac:dyDescent="0.25">
      <c r="B99" s="32" t="s">
        <v>2</v>
      </c>
      <c r="C99" s="215" t="s">
        <v>3</v>
      </c>
      <c r="D99" s="34" t="s">
        <v>4</v>
      </c>
      <c r="E99" s="158" t="s">
        <v>5</v>
      </c>
      <c r="F99" s="40"/>
      <c r="G99" s="137"/>
    </row>
    <row r="100" spans="2:7" ht="13.5" thickBot="1" x14ac:dyDescent="0.25">
      <c r="B100" s="9" t="s">
        <v>437</v>
      </c>
      <c r="C100" s="216">
        <v>25</v>
      </c>
      <c r="D100" s="107">
        <v>510.65</v>
      </c>
      <c r="E100" s="337">
        <f>C100*D100</f>
        <v>12766.25</v>
      </c>
      <c r="F100" s="49"/>
      <c r="G100" s="48">
        <f>E100</f>
        <v>12766.25</v>
      </c>
    </row>
    <row r="101" spans="2:7" ht="13.5" thickBot="1" x14ac:dyDescent="0.25">
      <c r="B101" s="8"/>
      <c r="C101" s="212"/>
      <c r="D101" s="10"/>
      <c r="E101" s="155"/>
      <c r="F101" s="35"/>
    </row>
    <row r="102" spans="2:7" x14ac:dyDescent="0.2">
      <c r="B102" s="2" t="s">
        <v>1159</v>
      </c>
      <c r="C102" s="213"/>
      <c r="D102" s="3"/>
      <c r="E102" s="334"/>
      <c r="F102" s="50"/>
    </row>
    <row r="103" spans="2:7" ht="13.5" thickBot="1" x14ac:dyDescent="0.25">
      <c r="B103" s="4" t="s">
        <v>850</v>
      </c>
      <c r="C103" s="214"/>
      <c r="D103" s="5"/>
      <c r="E103" s="335"/>
      <c r="F103" s="50"/>
    </row>
    <row r="104" spans="2:7" ht="13.5" thickBot="1" x14ac:dyDescent="0.25">
      <c r="B104" s="32" t="s">
        <v>2</v>
      </c>
      <c r="C104" s="220" t="s">
        <v>3</v>
      </c>
      <c r="D104" s="37" t="s">
        <v>4</v>
      </c>
      <c r="E104" s="157" t="s">
        <v>5</v>
      </c>
      <c r="F104" s="40"/>
      <c r="G104" s="136" t="s">
        <v>888</v>
      </c>
    </row>
    <row r="105" spans="2:7" x14ac:dyDescent="0.2">
      <c r="B105" s="18" t="s">
        <v>395</v>
      </c>
      <c r="C105" s="221">
        <v>2</v>
      </c>
      <c r="D105" s="107">
        <v>336.77</v>
      </c>
      <c r="E105" s="337">
        <f t="shared" ref="E105:E117" si="6">C105*D105</f>
        <v>673.54</v>
      </c>
      <c r="F105" s="49"/>
      <c r="G105" s="137"/>
    </row>
    <row r="106" spans="2:7" x14ac:dyDescent="0.2">
      <c r="B106" s="18" t="s">
        <v>396</v>
      </c>
      <c r="C106" s="221">
        <v>2</v>
      </c>
      <c r="D106" s="107">
        <v>466.9</v>
      </c>
      <c r="E106" s="337">
        <f t="shared" si="6"/>
        <v>933.8</v>
      </c>
      <c r="F106" s="49"/>
    </row>
    <row r="107" spans="2:7" x14ac:dyDescent="0.2">
      <c r="B107" s="18" t="s">
        <v>397</v>
      </c>
      <c r="C107" s="221">
        <v>1</v>
      </c>
      <c r="D107" s="107">
        <v>694.98</v>
      </c>
      <c r="E107" s="337">
        <f t="shared" si="6"/>
        <v>694.98</v>
      </c>
      <c r="F107" s="49"/>
    </row>
    <row r="108" spans="2:7" x14ac:dyDescent="0.2">
      <c r="B108" s="18" t="s">
        <v>398</v>
      </c>
      <c r="C108" s="216">
        <v>1</v>
      </c>
      <c r="D108" s="107">
        <v>915.92</v>
      </c>
      <c r="E108" s="337">
        <f t="shared" si="6"/>
        <v>915.92</v>
      </c>
      <c r="F108" s="49"/>
    </row>
    <row r="109" spans="2:7" x14ac:dyDescent="0.2">
      <c r="B109" s="18" t="s">
        <v>399</v>
      </c>
      <c r="C109" s="216">
        <v>1</v>
      </c>
      <c r="D109" s="107">
        <v>1108.25</v>
      </c>
      <c r="E109" s="337">
        <f t="shared" si="6"/>
        <v>1108.25</v>
      </c>
      <c r="F109" s="49"/>
    </row>
    <row r="110" spans="2:7" x14ac:dyDescent="0.2">
      <c r="B110" s="9" t="s">
        <v>400</v>
      </c>
      <c r="C110" s="216">
        <v>2</v>
      </c>
      <c r="D110" s="107">
        <v>1550.12</v>
      </c>
      <c r="E110" s="337">
        <f t="shared" si="6"/>
        <v>3100.24</v>
      </c>
      <c r="F110" s="49"/>
    </row>
    <row r="111" spans="2:7" x14ac:dyDescent="0.2">
      <c r="B111" s="18" t="s">
        <v>401</v>
      </c>
      <c r="C111" s="216">
        <v>1</v>
      </c>
      <c r="D111" s="107">
        <v>2933.65</v>
      </c>
      <c r="E111" s="337">
        <f t="shared" si="6"/>
        <v>2933.65</v>
      </c>
      <c r="F111" s="49"/>
      <c r="G111" s="19"/>
    </row>
    <row r="112" spans="2:7" x14ac:dyDescent="0.2">
      <c r="B112" s="18" t="s">
        <v>402</v>
      </c>
      <c r="C112" s="216">
        <v>1</v>
      </c>
      <c r="D112" s="107">
        <v>3248.96</v>
      </c>
      <c r="E112" s="337">
        <f t="shared" si="6"/>
        <v>3248.96</v>
      </c>
      <c r="F112" s="49"/>
    </row>
    <row r="113" spans="2:7" x14ac:dyDescent="0.2">
      <c r="B113" s="18" t="s">
        <v>403</v>
      </c>
      <c r="C113" s="216">
        <v>1</v>
      </c>
      <c r="D113" s="107">
        <v>5222.3599999999997</v>
      </c>
      <c r="E113" s="337">
        <f t="shared" si="6"/>
        <v>5222.3599999999997</v>
      </c>
      <c r="F113" s="49"/>
    </row>
    <row r="114" spans="2:7" x14ac:dyDescent="0.2">
      <c r="B114" s="18" t="s">
        <v>438</v>
      </c>
      <c r="C114" s="216">
        <v>0</v>
      </c>
      <c r="D114" s="107">
        <v>6442.87</v>
      </c>
      <c r="E114" s="337">
        <f t="shared" si="6"/>
        <v>0</v>
      </c>
      <c r="F114" s="49"/>
    </row>
    <row r="115" spans="2:7" x14ac:dyDescent="0.2">
      <c r="B115" s="18" t="s">
        <v>439</v>
      </c>
      <c r="C115" s="216">
        <v>0</v>
      </c>
      <c r="D115" s="107">
        <v>9311.4500000000007</v>
      </c>
      <c r="E115" s="337">
        <f t="shared" si="6"/>
        <v>0</v>
      </c>
      <c r="F115" s="49"/>
    </row>
    <row r="116" spans="2:7" ht="13.5" thickBot="1" x14ac:dyDescent="0.25">
      <c r="B116" s="18" t="s">
        <v>440</v>
      </c>
      <c r="C116" s="216">
        <v>0</v>
      </c>
      <c r="D116" s="107">
        <v>14971.39</v>
      </c>
      <c r="E116" s="337">
        <f t="shared" si="6"/>
        <v>0</v>
      </c>
      <c r="F116" s="49"/>
    </row>
    <row r="117" spans="2:7" ht="13.5" thickBot="1" x14ac:dyDescent="0.25">
      <c r="B117" s="18" t="s">
        <v>441</v>
      </c>
      <c r="C117" s="216">
        <v>0</v>
      </c>
      <c r="D117" s="107">
        <v>25856.55</v>
      </c>
      <c r="E117" s="337">
        <f t="shared" si="6"/>
        <v>0</v>
      </c>
      <c r="F117" s="49"/>
      <c r="G117" s="48">
        <f>SUM(E105:E117)</f>
        <v>18831.7</v>
      </c>
    </row>
    <row r="118" spans="2:7" ht="13.5" thickBot="1" x14ac:dyDescent="0.25">
      <c r="C118" s="212"/>
      <c r="D118" s="10"/>
      <c r="E118" s="22"/>
      <c r="F118" s="41"/>
    </row>
    <row r="119" spans="2:7" x14ac:dyDescent="0.2">
      <c r="B119" s="2" t="s">
        <v>1160</v>
      </c>
      <c r="C119" s="213"/>
      <c r="D119" s="3"/>
      <c r="E119" s="334"/>
      <c r="F119" s="50"/>
    </row>
    <row r="120" spans="2:7" ht="13.5" thickBot="1" x14ac:dyDescent="0.25">
      <c r="B120" s="4" t="s">
        <v>849</v>
      </c>
      <c r="C120" s="214"/>
      <c r="D120" s="5"/>
      <c r="E120" s="335"/>
      <c r="F120" s="50"/>
    </row>
    <row r="121" spans="2:7" ht="13.5" thickBot="1" x14ac:dyDescent="0.25">
      <c r="B121" s="32" t="s">
        <v>2</v>
      </c>
      <c r="C121" s="215" t="s">
        <v>3</v>
      </c>
      <c r="D121" s="34" t="s">
        <v>4</v>
      </c>
      <c r="E121" s="158" t="s">
        <v>5</v>
      </c>
      <c r="F121" s="40"/>
      <c r="G121" s="136" t="s">
        <v>888</v>
      </c>
    </row>
    <row r="122" spans="2:7" x14ac:dyDescent="0.2">
      <c r="B122" s="18" t="s">
        <v>395</v>
      </c>
      <c r="C122" s="221">
        <v>2</v>
      </c>
      <c r="D122" s="107">
        <v>64.930000000000007</v>
      </c>
      <c r="E122" s="337">
        <f t="shared" ref="E122:E134" si="7">C122*D122</f>
        <v>129.86000000000001</v>
      </c>
      <c r="F122" s="49"/>
      <c r="G122" s="137"/>
    </row>
    <row r="123" spans="2:7" x14ac:dyDescent="0.2">
      <c r="B123" s="18" t="s">
        <v>396</v>
      </c>
      <c r="C123" s="221">
        <v>2</v>
      </c>
      <c r="D123" s="107">
        <v>64.930000000000007</v>
      </c>
      <c r="E123" s="337">
        <f t="shared" si="7"/>
        <v>129.86000000000001</v>
      </c>
      <c r="F123" s="49"/>
    </row>
    <row r="124" spans="2:7" x14ac:dyDescent="0.2">
      <c r="B124" s="18" t="s">
        <v>397</v>
      </c>
      <c r="C124" s="221">
        <v>1</v>
      </c>
      <c r="D124" s="107">
        <v>126.81</v>
      </c>
      <c r="E124" s="337">
        <f t="shared" si="7"/>
        <v>126.81</v>
      </c>
      <c r="F124" s="49"/>
    </row>
    <row r="125" spans="2:7" x14ac:dyDescent="0.2">
      <c r="B125" s="18" t="s">
        <v>398</v>
      </c>
      <c r="C125" s="216">
        <v>1</v>
      </c>
      <c r="D125" s="107">
        <v>126.81</v>
      </c>
      <c r="E125" s="337">
        <f t="shared" si="7"/>
        <v>126.81</v>
      </c>
      <c r="F125" s="49"/>
    </row>
    <row r="126" spans="2:7" x14ac:dyDescent="0.2">
      <c r="B126" s="18" t="s">
        <v>399</v>
      </c>
      <c r="C126" s="216">
        <v>1</v>
      </c>
      <c r="D126" s="107">
        <v>126.81</v>
      </c>
      <c r="E126" s="337">
        <f t="shared" si="7"/>
        <v>126.81</v>
      </c>
      <c r="F126" s="49"/>
    </row>
    <row r="127" spans="2:7" x14ac:dyDescent="0.2">
      <c r="B127" s="9" t="s">
        <v>400</v>
      </c>
      <c r="C127" s="216">
        <v>2</v>
      </c>
      <c r="D127" s="107">
        <v>248.75</v>
      </c>
      <c r="E127" s="337">
        <f t="shared" si="7"/>
        <v>497.5</v>
      </c>
      <c r="F127" s="49"/>
    </row>
    <row r="128" spans="2:7" x14ac:dyDescent="0.2">
      <c r="B128" s="18" t="s">
        <v>401</v>
      </c>
      <c r="C128" s="216">
        <v>1</v>
      </c>
      <c r="D128" s="107">
        <v>248.75</v>
      </c>
      <c r="E128" s="337">
        <f t="shared" si="7"/>
        <v>248.75</v>
      </c>
      <c r="F128" s="49"/>
    </row>
    <row r="129" spans="2:7" x14ac:dyDescent="0.2">
      <c r="B129" s="18" t="s">
        <v>402</v>
      </c>
      <c r="C129" s="216">
        <v>1</v>
      </c>
      <c r="D129" s="107">
        <v>269.02</v>
      </c>
      <c r="E129" s="337">
        <f t="shared" si="7"/>
        <v>269.02</v>
      </c>
      <c r="F129" s="49"/>
    </row>
    <row r="130" spans="2:7" x14ac:dyDescent="0.2">
      <c r="B130" s="18" t="s">
        <v>403</v>
      </c>
      <c r="C130" s="216">
        <v>1</v>
      </c>
      <c r="D130" s="107">
        <v>466.24</v>
      </c>
      <c r="E130" s="337">
        <f t="shared" si="7"/>
        <v>466.24</v>
      </c>
      <c r="F130" s="49"/>
    </row>
    <row r="131" spans="2:7" x14ac:dyDescent="0.2">
      <c r="B131" s="18" t="s">
        <v>438</v>
      </c>
      <c r="C131" s="216">
        <v>0</v>
      </c>
      <c r="D131" s="107">
        <v>466.24</v>
      </c>
      <c r="E131" s="337">
        <f t="shared" si="7"/>
        <v>0</v>
      </c>
      <c r="F131" s="49"/>
    </row>
    <row r="132" spans="2:7" x14ac:dyDescent="0.2">
      <c r="B132" s="18" t="s">
        <v>439</v>
      </c>
      <c r="C132" s="216">
        <v>0</v>
      </c>
      <c r="D132" s="107">
        <v>655.63</v>
      </c>
      <c r="E132" s="337">
        <f t="shared" si="7"/>
        <v>0</v>
      </c>
      <c r="F132" s="49"/>
    </row>
    <row r="133" spans="2:7" ht="13.5" thickBot="1" x14ac:dyDescent="0.25">
      <c r="B133" s="18" t="s">
        <v>440</v>
      </c>
      <c r="C133" s="216">
        <v>0</v>
      </c>
      <c r="D133" s="107">
        <v>938.52</v>
      </c>
      <c r="E133" s="337">
        <f t="shared" si="7"/>
        <v>0</v>
      </c>
      <c r="F133" s="49"/>
    </row>
    <row r="134" spans="2:7" ht="13.5" thickBot="1" x14ac:dyDescent="0.25">
      <c r="B134" s="18" t="s">
        <v>441</v>
      </c>
      <c r="C134" s="216">
        <v>0</v>
      </c>
      <c r="D134" s="107">
        <v>1467</v>
      </c>
      <c r="E134" s="337">
        <f t="shared" si="7"/>
        <v>0</v>
      </c>
      <c r="F134" s="49"/>
      <c r="G134" s="48">
        <f>SUM(E122:E134)</f>
        <v>2121.66</v>
      </c>
    </row>
    <row r="135" spans="2:7" ht="13.5" thickBot="1" x14ac:dyDescent="0.25">
      <c r="C135" s="212"/>
      <c r="D135" s="10"/>
      <c r="E135" s="22"/>
      <c r="F135" s="41"/>
    </row>
    <row r="136" spans="2:7" x14ac:dyDescent="0.2">
      <c r="B136" s="2" t="s">
        <v>1161</v>
      </c>
      <c r="C136" s="213"/>
      <c r="D136" s="3"/>
      <c r="E136" s="334"/>
      <c r="F136" s="50"/>
    </row>
    <row r="137" spans="2:7" x14ac:dyDescent="0.2">
      <c r="B137" s="101" t="s">
        <v>851</v>
      </c>
      <c r="C137" s="211"/>
      <c r="D137" s="1"/>
      <c r="E137" s="340"/>
      <c r="F137" s="50"/>
    </row>
    <row r="138" spans="2:7" ht="13.5" thickBot="1" x14ac:dyDescent="0.25">
      <c r="B138" s="4" t="s">
        <v>852</v>
      </c>
      <c r="C138" s="214"/>
      <c r="D138" s="5"/>
      <c r="E138" s="335"/>
      <c r="F138" s="50"/>
      <c r="G138" s="19"/>
    </row>
    <row r="139" spans="2:7" ht="13.5" thickBot="1" x14ac:dyDescent="0.25">
      <c r="B139" s="32" t="s">
        <v>2</v>
      </c>
      <c r="C139" s="215" t="s">
        <v>3</v>
      </c>
      <c r="D139" s="34" t="s">
        <v>4</v>
      </c>
      <c r="E139" s="158" t="s">
        <v>5</v>
      </c>
      <c r="F139" s="40"/>
      <c r="G139" s="136" t="s">
        <v>888</v>
      </c>
    </row>
    <row r="140" spans="2:7" x14ac:dyDescent="0.2">
      <c r="B140" s="18" t="s">
        <v>395</v>
      </c>
      <c r="C140" s="221">
        <v>0</v>
      </c>
      <c r="D140" s="107">
        <v>5186.880000000001</v>
      </c>
      <c r="E140" s="337">
        <f t="shared" ref="E140:E152" si="8">C140*D140</f>
        <v>0</v>
      </c>
      <c r="F140" s="49"/>
      <c r="G140" s="137"/>
    </row>
    <row r="141" spans="2:7" x14ac:dyDescent="0.2">
      <c r="B141" s="18" t="s">
        <v>396</v>
      </c>
      <c r="C141" s="221">
        <v>0</v>
      </c>
      <c r="D141" s="107">
        <v>5186.880000000001</v>
      </c>
      <c r="E141" s="337">
        <f t="shared" si="8"/>
        <v>0</v>
      </c>
      <c r="F141" s="49"/>
    </row>
    <row r="142" spans="2:7" x14ac:dyDescent="0.2">
      <c r="B142" s="18" t="s">
        <v>397</v>
      </c>
      <c r="C142" s="221">
        <v>0</v>
      </c>
      <c r="D142" s="107">
        <v>5362.9760000000006</v>
      </c>
      <c r="E142" s="337">
        <f t="shared" si="8"/>
        <v>0</v>
      </c>
      <c r="F142" s="49"/>
    </row>
    <row r="143" spans="2:7" x14ac:dyDescent="0.2">
      <c r="B143" s="18" t="s">
        <v>398</v>
      </c>
      <c r="C143" s="216">
        <v>1</v>
      </c>
      <c r="D143" s="107">
        <v>5362.9760000000006</v>
      </c>
      <c r="E143" s="337">
        <f t="shared" si="8"/>
        <v>5362.9760000000006</v>
      </c>
      <c r="F143" s="49"/>
    </row>
    <row r="144" spans="2:7" x14ac:dyDescent="0.2">
      <c r="B144" s="18" t="s">
        <v>399</v>
      </c>
      <c r="C144" s="216">
        <v>0</v>
      </c>
      <c r="D144" s="107">
        <v>6149.2640000000001</v>
      </c>
      <c r="E144" s="337">
        <f t="shared" si="8"/>
        <v>0</v>
      </c>
      <c r="F144" s="49"/>
    </row>
    <row r="145" spans="2:7" x14ac:dyDescent="0.2">
      <c r="B145" s="9" t="s">
        <v>400</v>
      </c>
      <c r="C145" s="216">
        <v>1</v>
      </c>
      <c r="D145" s="107">
        <v>6899.4720000000007</v>
      </c>
      <c r="E145" s="337">
        <f t="shared" si="8"/>
        <v>6899.4720000000007</v>
      </c>
      <c r="F145" s="49"/>
    </row>
    <row r="146" spans="2:7" x14ac:dyDescent="0.2">
      <c r="B146" s="18" t="s">
        <v>401</v>
      </c>
      <c r="C146" s="216">
        <v>0</v>
      </c>
      <c r="D146" s="107">
        <v>5968.4000000000005</v>
      </c>
      <c r="E146" s="337">
        <f t="shared" si="8"/>
        <v>0</v>
      </c>
      <c r="F146" s="49"/>
    </row>
    <row r="147" spans="2:7" x14ac:dyDescent="0.2">
      <c r="B147" s="18" t="s">
        <v>402</v>
      </c>
      <c r="C147" s="216">
        <v>0</v>
      </c>
      <c r="D147" s="107">
        <v>5968.4000000000005</v>
      </c>
      <c r="E147" s="337">
        <f t="shared" si="8"/>
        <v>0</v>
      </c>
      <c r="F147" s="49"/>
    </row>
    <row r="148" spans="2:7" x14ac:dyDescent="0.2">
      <c r="B148" s="18" t="s">
        <v>403</v>
      </c>
      <c r="C148" s="216">
        <v>1</v>
      </c>
      <c r="D148" s="107">
        <v>6780.8320000000012</v>
      </c>
      <c r="E148" s="337">
        <f t="shared" si="8"/>
        <v>6780.8320000000012</v>
      </c>
      <c r="F148" s="49"/>
    </row>
    <row r="149" spans="2:7" x14ac:dyDescent="0.2">
      <c r="B149" s="18" t="s">
        <v>438</v>
      </c>
      <c r="C149" s="216">
        <v>0</v>
      </c>
      <c r="D149" s="107">
        <v>8216.1119999999992</v>
      </c>
      <c r="E149" s="337">
        <f t="shared" si="8"/>
        <v>0</v>
      </c>
      <c r="F149" s="49"/>
    </row>
    <row r="150" spans="2:7" x14ac:dyDescent="0.2">
      <c r="B150" s="18" t="s">
        <v>439</v>
      </c>
      <c r="C150" s="216">
        <v>0</v>
      </c>
      <c r="D150" s="107">
        <v>8246.7199999999993</v>
      </c>
      <c r="E150" s="337">
        <f t="shared" si="8"/>
        <v>0</v>
      </c>
      <c r="F150" s="49"/>
    </row>
    <row r="151" spans="2:7" ht="13.5" thickBot="1" x14ac:dyDescent="0.25">
      <c r="B151" s="18" t="s">
        <v>440</v>
      </c>
      <c r="C151" s="216">
        <v>0</v>
      </c>
      <c r="D151" s="107">
        <v>8351.6320000000014</v>
      </c>
      <c r="E151" s="337">
        <f t="shared" si="8"/>
        <v>0</v>
      </c>
      <c r="F151" s="49"/>
    </row>
    <row r="152" spans="2:7" ht="13.5" thickBot="1" x14ac:dyDescent="0.25">
      <c r="B152" s="18" t="s">
        <v>441</v>
      </c>
      <c r="C152" s="216">
        <v>0</v>
      </c>
      <c r="D152" s="107">
        <v>9546.24</v>
      </c>
      <c r="E152" s="337">
        <f t="shared" si="8"/>
        <v>0</v>
      </c>
      <c r="F152" s="49"/>
      <c r="G152" s="48">
        <f>SUM(E140:E152)</f>
        <v>19043.280000000002</v>
      </c>
    </row>
    <row r="153" spans="2:7" ht="13.5" thickBot="1" x14ac:dyDescent="0.25">
      <c r="B153" s="8"/>
      <c r="C153" s="212"/>
      <c r="D153" s="10"/>
      <c r="E153" s="155"/>
      <c r="F153" s="35"/>
    </row>
    <row r="154" spans="2:7" x14ac:dyDescent="0.2">
      <c r="B154" s="2" t="s">
        <v>1162</v>
      </c>
      <c r="C154" s="213"/>
      <c r="D154" s="3"/>
      <c r="E154" s="334"/>
      <c r="F154" s="50"/>
    </row>
    <row r="155" spans="2:7" ht="13.5" thickBot="1" x14ac:dyDescent="0.25">
      <c r="B155" s="4" t="s">
        <v>853</v>
      </c>
      <c r="C155" s="214"/>
      <c r="D155" s="5"/>
      <c r="E155" s="335"/>
      <c r="F155" s="50"/>
      <c r="G155" s="19"/>
    </row>
    <row r="156" spans="2:7" ht="13.5" thickBot="1" x14ac:dyDescent="0.25">
      <c r="B156" s="32" t="s">
        <v>2</v>
      </c>
      <c r="C156" s="215" t="s">
        <v>3</v>
      </c>
      <c r="D156" s="34" t="s">
        <v>4</v>
      </c>
      <c r="E156" s="158" t="s">
        <v>5</v>
      </c>
      <c r="F156" s="40"/>
      <c r="G156" s="136" t="s">
        <v>888</v>
      </c>
    </row>
    <row r="157" spans="2:7" x14ac:dyDescent="0.2">
      <c r="B157" s="18" t="s">
        <v>396</v>
      </c>
      <c r="C157" s="221">
        <v>1</v>
      </c>
      <c r="D157" s="107">
        <v>1323.81</v>
      </c>
      <c r="E157" s="337">
        <f t="shared" ref="E157:E165" si="9">C157*D157</f>
        <v>1323.81</v>
      </c>
      <c r="F157" s="49"/>
      <c r="G157" s="137"/>
    </row>
    <row r="158" spans="2:7" x14ac:dyDescent="0.2">
      <c r="B158" s="18" t="s">
        <v>397</v>
      </c>
      <c r="C158" s="221">
        <v>1</v>
      </c>
      <c r="D158" s="107">
        <v>1694.91</v>
      </c>
      <c r="E158" s="337">
        <f t="shared" si="9"/>
        <v>1694.91</v>
      </c>
      <c r="F158" s="49"/>
    </row>
    <row r="159" spans="2:7" x14ac:dyDescent="0.2">
      <c r="B159" s="18" t="s">
        <v>398</v>
      </c>
      <c r="C159" s="216">
        <v>5</v>
      </c>
      <c r="D159" s="107">
        <v>1913.88</v>
      </c>
      <c r="E159" s="337">
        <f t="shared" si="9"/>
        <v>9569.4000000000015</v>
      </c>
      <c r="F159" s="49"/>
    </row>
    <row r="160" spans="2:7" x14ac:dyDescent="0.2">
      <c r="B160" s="18" t="s">
        <v>399</v>
      </c>
      <c r="C160" s="216">
        <v>1</v>
      </c>
      <c r="D160" s="107">
        <v>2764.66</v>
      </c>
      <c r="E160" s="337">
        <f t="shared" si="9"/>
        <v>2764.66</v>
      </c>
      <c r="F160" s="49"/>
    </row>
    <row r="161" spans="2:7" x14ac:dyDescent="0.2">
      <c r="B161" s="9" t="s">
        <v>400</v>
      </c>
      <c r="C161" s="216">
        <v>5</v>
      </c>
      <c r="D161" s="107">
        <v>2796.48</v>
      </c>
      <c r="E161" s="337">
        <f t="shared" si="9"/>
        <v>13982.4</v>
      </c>
      <c r="F161" s="49"/>
    </row>
    <row r="162" spans="2:7" x14ac:dyDescent="0.2">
      <c r="B162" s="18" t="s">
        <v>401</v>
      </c>
      <c r="C162" s="216">
        <v>1</v>
      </c>
      <c r="D162" s="107">
        <v>3728.77</v>
      </c>
      <c r="E162" s="337">
        <f t="shared" si="9"/>
        <v>3728.77</v>
      </c>
      <c r="F162" s="49"/>
      <c r="G162" s="19"/>
    </row>
    <row r="163" spans="2:7" x14ac:dyDescent="0.2">
      <c r="B163" s="18" t="s">
        <v>402</v>
      </c>
      <c r="C163" s="216">
        <v>1</v>
      </c>
      <c r="D163" s="107">
        <v>4118.3599999999997</v>
      </c>
      <c r="E163" s="337">
        <f t="shared" si="9"/>
        <v>4118.3599999999997</v>
      </c>
      <c r="F163" s="49"/>
      <c r="G163" s="19"/>
    </row>
    <row r="164" spans="2:7" ht="13.5" thickBot="1" x14ac:dyDescent="0.25">
      <c r="B164" s="18" t="s">
        <v>403</v>
      </c>
      <c r="C164" s="216">
        <v>0</v>
      </c>
      <c r="D164" s="107">
        <v>6300.25</v>
      </c>
      <c r="E164" s="337">
        <f t="shared" si="9"/>
        <v>0</v>
      </c>
      <c r="F164" s="49"/>
      <c r="G164" s="19"/>
    </row>
    <row r="165" spans="2:7" ht="13.5" thickBot="1" x14ac:dyDescent="0.25">
      <c r="B165" s="18" t="s">
        <v>439</v>
      </c>
      <c r="C165" s="216">
        <v>0</v>
      </c>
      <c r="D165" s="107">
        <v>11331.51</v>
      </c>
      <c r="E165" s="337">
        <f t="shared" si="9"/>
        <v>0</v>
      </c>
      <c r="F165" s="49"/>
      <c r="G165" s="48">
        <f>SUM(E157:E165)</f>
        <v>37182.31</v>
      </c>
    </row>
    <row r="166" spans="2:7" ht="13.5" thickBot="1" x14ac:dyDescent="0.25">
      <c r="B166" s="8"/>
      <c r="C166" s="212"/>
      <c r="D166" s="10"/>
      <c r="E166" s="155"/>
      <c r="F166" s="35"/>
    </row>
    <row r="167" spans="2:7" x14ac:dyDescent="0.2">
      <c r="B167" s="2" t="s">
        <v>1163</v>
      </c>
      <c r="C167" s="213"/>
      <c r="D167" s="3"/>
      <c r="E167" s="334"/>
      <c r="F167" s="50"/>
    </row>
    <row r="168" spans="2:7" ht="13.5" thickBot="1" x14ac:dyDescent="0.25">
      <c r="B168" s="4" t="s">
        <v>875</v>
      </c>
      <c r="C168" s="214"/>
      <c r="D168" s="5"/>
      <c r="E168" s="335"/>
      <c r="F168" s="50"/>
    </row>
    <row r="169" spans="2:7" ht="13.5" thickBot="1" x14ac:dyDescent="0.25">
      <c r="B169" s="32" t="s">
        <v>2</v>
      </c>
      <c r="C169" s="215" t="s">
        <v>3</v>
      </c>
      <c r="D169" s="34" t="s">
        <v>4</v>
      </c>
      <c r="E169" s="158" t="s">
        <v>5</v>
      </c>
      <c r="F169" s="40"/>
      <c r="G169" s="136" t="s">
        <v>888</v>
      </c>
    </row>
    <row r="170" spans="2:7" x14ac:dyDescent="0.2">
      <c r="B170" s="18" t="s">
        <v>854</v>
      </c>
      <c r="C170" s="216">
        <v>5</v>
      </c>
      <c r="D170" s="107">
        <v>42.37</v>
      </c>
      <c r="E170" s="337">
        <f t="shared" ref="E170:E189" si="10">C170*D170</f>
        <v>211.85</v>
      </c>
      <c r="F170" s="49"/>
      <c r="G170" s="137"/>
    </row>
    <row r="171" spans="2:7" x14ac:dyDescent="0.2">
      <c r="B171" s="9" t="s">
        <v>855</v>
      </c>
      <c r="C171" s="216">
        <v>5</v>
      </c>
      <c r="D171" s="107">
        <v>46.86</v>
      </c>
      <c r="E171" s="337">
        <f t="shared" si="10"/>
        <v>234.3</v>
      </c>
      <c r="F171" s="49"/>
    </row>
    <row r="172" spans="2:7" x14ac:dyDescent="0.2">
      <c r="B172" s="9" t="s">
        <v>856</v>
      </c>
      <c r="C172" s="216">
        <v>5</v>
      </c>
      <c r="D172" s="107">
        <v>54.04</v>
      </c>
      <c r="E172" s="337">
        <f t="shared" si="10"/>
        <v>270.2</v>
      </c>
      <c r="F172" s="49"/>
      <c r="G172" s="19"/>
    </row>
    <row r="173" spans="2:7" x14ac:dyDescent="0.2">
      <c r="B173" s="9" t="s">
        <v>857</v>
      </c>
      <c r="C173" s="216">
        <v>5</v>
      </c>
      <c r="D173" s="107">
        <v>58.43</v>
      </c>
      <c r="E173" s="337">
        <f t="shared" si="10"/>
        <v>292.14999999999998</v>
      </c>
      <c r="F173" s="49"/>
    </row>
    <row r="174" spans="2:7" x14ac:dyDescent="0.2">
      <c r="B174" s="9" t="s">
        <v>858</v>
      </c>
      <c r="C174" s="216">
        <v>5</v>
      </c>
      <c r="D174" s="107">
        <v>61.47</v>
      </c>
      <c r="E174" s="337">
        <f t="shared" si="10"/>
        <v>307.35000000000002</v>
      </c>
      <c r="F174" s="49"/>
    </row>
    <row r="175" spans="2:7" x14ac:dyDescent="0.2">
      <c r="B175" s="9" t="s">
        <v>859</v>
      </c>
      <c r="C175" s="216">
        <v>1</v>
      </c>
      <c r="D175" s="107">
        <v>72.11</v>
      </c>
      <c r="E175" s="337">
        <f t="shared" si="10"/>
        <v>72.11</v>
      </c>
      <c r="F175" s="49"/>
    </row>
    <row r="176" spans="2:7" x14ac:dyDescent="0.2">
      <c r="B176" s="9" t="s">
        <v>860</v>
      </c>
      <c r="C176" s="216">
        <v>5</v>
      </c>
      <c r="D176" s="107">
        <v>80.52</v>
      </c>
      <c r="E176" s="337">
        <f t="shared" si="10"/>
        <v>402.59999999999997</v>
      </c>
      <c r="F176" s="49"/>
    </row>
    <row r="177" spans="2:7" x14ac:dyDescent="0.2">
      <c r="B177" s="9" t="s">
        <v>861</v>
      </c>
      <c r="C177" s="216">
        <v>5</v>
      </c>
      <c r="D177" s="107">
        <v>96.78</v>
      </c>
      <c r="E177" s="337">
        <f t="shared" si="10"/>
        <v>483.9</v>
      </c>
      <c r="F177" s="49"/>
    </row>
    <row r="178" spans="2:7" x14ac:dyDescent="0.2">
      <c r="B178" s="9" t="s">
        <v>862</v>
      </c>
      <c r="C178" s="216">
        <v>4</v>
      </c>
      <c r="D178" s="107">
        <v>104.37</v>
      </c>
      <c r="E178" s="337">
        <f t="shared" si="10"/>
        <v>417.48</v>
      </c>
      <c r="F178" s="49"/>
    </row>
    <row r="179" spans="2:7" x14ac:dyDescent="0.2">
      <c r="B179" s="9" t="s">
        <v>863</v>
      </c>
      <c r="C179" s="216">
        <v>4</v>
      </c>
      <c r="D179" s="107">
        <v>113.41</v>
      </c>
      <c r="E179" s="337">
        <f t="shared" si="10"/>
        <v>453.64</v>
      </c>
      <c r="F179" s="49"/>
    </row>
    <row r="180" spans="2:7" x14ac:dyDescent="0.2">
      <c r="B180" s="9" t="s">
        <v>864</v>
      </c>
      <c r="C180" s="216">
        <v>4</v>
      </c>
      <c r="D180" s="107">
        <v>153.04</v>
      </c>
      <c r="E180" s="337">
        <f t="shared" si="10"/>
        <v>612.16</v>
      </c>
      <c r="F180" s="49"/>
    </row>
    <row r="181" spans="2:7" x14ac:dyDescent="0.2">
      <c r="B181" s="9" t="s">
        <v>865</v>
      </c>
      <c r="C181" s="216">
        <v>4</v>
      </c>
      <c r="D181" s="107">
        <v>159.22999999999999</v>
      </c>
      <c r="E181" s="337">
        <f t="shared" si="10"/>
        <v>636.91999999999996</v>
      </c>
      <c r="F181" s="49"/>
    </row>
    <row r="182" spans="2:7" x14ac:dyDescent="0.2">
      <c r="B182" s="9" t="s">
        <v>866</v>
      </c>
      <c r="C182" s="216">
        <v>4</v>
      </c>
      <c r="D182" s="107">
        <v>195.94</v>
      </c>
      <c r="E182" s="337">
        <f t="shared" si="10"/>
        <v>783.76</v>
      </c>
      <c r="F182" s="49"/>
    </row>
    <row r="183" spans="2:7" x14ac:dyDescent="0.2">
      <c r="B183" s="9" t="s">
        <v>867</v>
      </c>
      <c r="C183" s="216">
        <v>4</v>
      </c>
      <c r="D183" s="107">
        <v>191.73</v>
      </c>
      <c r="E183" s="337">
        <f t="shared" si="10"/>
        <v>766.92</v>
      </c>
      <c r="F183" s="49"/>
    </row>
    <row r="184" spans="2:7" x14ac:dyDescent="0.2">
      <c r="B184" s="9" t="s">
        <v>868</v>
      </c>
      <c r="C184" s="216">
        <v>4</v>
      </c>
      <c r="D184" s="107">
        <v>206.17</v>
      </c>
      <c r="E184" s="337">
        <f t="shared" si="10"/>
        <v>824.68</v>
      </c>
      <c r="F184" s="49"/>
      <c r="G184" s="19"/>
    </row>
    <row r="185" spans="2:7" x14ac:dyDescent="0.2">
      <c r="B185" s="9" t="s">
        <v>869</v>
      </c>
      <c r="C185" s="216">
        <v>2</v>
      </c>
      <c r="D185" s="107">
        <v>274.22000000000003</v>
      </c>
      <c r="E185" s="337">
        <f t="shared" si="10"/>
        <v>548.44000000000005</v>
      </c>
      <c r="F185" s="49"/>
    </row>
    <row r="186" spans="2:7" x14ac:dyDescent="0.2">
      <c r="B186" s="18" t="s">
        <v>870</v>
      </c>
      <c r="C186" s="216">
        <v>2</v>
      </c>
      <c r="D186" s="107">
        <v>249.57</v>
      </c>
      <c r="E186" s="337">
        <f t="shared" si="10"/>
        <v>499.14</v>
      </c>
      <c r="F186" s="49"/>
    </row>
    <row r="187" spans="2:7" x14ac:dyDescent="0.2">
      <c r="B187" s="9" t="s">
        <v>871</v>
      </c>
      <c r="C187" s="216">
        <v>2</v>
      </c>
      <c r="D187" s="107">
        <v>259.95999999999998</v>
      </c>
      <c r="E187" s="337">
        <f t="shared" si="10"/>
        <v>519.91999999999996</v>
      </c>
      <c r="F187" s="49"/>
    </row>
    <row r="188" spans="2:7" ht="13.5" thickBot="1" x14ac:dyDescent="0.25">
      <c r="B188" s="9" t="s">
        <v>872</v>
      </c>
      <c r="C188" s="216">
        <v>2</v>
      </c>
      <c r="D188" s="107">
        <v>271.39</v>
      </c>
      <c r="E188" s="337">
        <f t="shared" si="10"/>
        <v>542.78</v>
      </c>
      <c r="F188" s="49"/>
    </row>
    <row r="189" spans="2:7" ht="13.5" thickBot="1" x14ac:dyDescent="0.25">
      <c r="B189" s="9" t="s">
        <v>873</v>
      </c>
      <c r="C189" s="216">
        <v>2</v>
      </c>
      <c r="D189" s="107">
        <v>291.56</v>
      </c>
      <c r="E189" s="337">
        <f t="shared" si="10"/>
        <v>583.12</v>
      </c>
      <c r="F189" s="49"/>
      <c r="G189" s="48">
        <f>SUM(E170:E189)</f>
        <v>9463.42</v>
      </c>
    </row>
    <row r="190" spans="2:7" ht="13.5" thickBot="1" x14ac:dyDescent="0.25">
      <c r="B190" s="8"/>
      <c r="C190" s="212"/>
      <c r="D190" s="10"/>
      <c r="E190" s="155"/>
      <c r="F190" s="35"/>
    </row>
    <row r="191" spans="2:7" x14ac:dyDescent="0.2">
      <c r="B191" s="2" t="s">
        <v>1164</v>
      </c>
      <c r="C191" s="222"/>
      <c r="D191" s="24"/>
      <c r="E191" s="341"/>
      <c r="F191" s="35"/>
    </row>
    <row r="192" spans="2:7" ht="13.5" thickBot="1" x14ac:dyDescent="0.25">
      <c r="B192" s="4" t="s">
        <v>889</v>
      </c>
      <c r="C192" s="214"/>
      <c r="D192" s="5"/>
      <c r="E192" s="335"/>
      <c r="F192" s="50"/>
    </row>
    <row r="193" spans="2:7" ht="13.5" thickBot="1" x14ac:dyDescent="0.25">
      <c r="B193" s="32" t="s">
        <v>2</v>
      </c>
      <c r="C193" s="215" t="s">
        <v>3</v>
      </c>
      <c r="D193" s="34" t="s">
        <v>4</v>
      </c>
      <c r="E193" s="158" t="s">
        <v>5</v>
      </c>
      <c r="F193" s="40"/>
      <c r="G193" s="136" t="s">
        <v>888</v>
      </c>
    </row>
    <row r="194" spans="2:7" x14ac:dyDescent="0.2">
      <c r="B194" s="9" t="s">
        <v>442</v>
      </c>
      <c r="C194" s="216">
        <v>6</v>
      </c>
      <c r="D194" s="107">
        <v>49.54</v>
      </c>
      <c r="E194" s="337">
        <f t="shared" ref="E194:E210" si="11">C194*D194</f>
        <v>297.24</v>
      </c>
      <c r="F194" s="49"/>
      <c r="G194" s="137"/>
    </row>
    <row r="195" spans="2:7" x14ac:dyDescent="0.2">
      <c r="B195" s="9" t="s">
        <v>443</v>
      </c>
      <c r="C195" s="216">
        <v>6</v>
      </c>
      <c r="D195" s="107">
        <v>46.21</v>
      </c>
      <c r="E195" s="337">
        <f t="shared" si="11"/>
        <v>277.26</v>
      </c>
      <c r="F195" s="49"/>
    </row>
    <row r="196" spans="2:7" x14ac:dyDescent="0.2">
      <c r="B196" s="9" t="s">
        <v>444</v>
      </c>
      <c r="C196" s="216">
        <v>6</v>
      </c>
      <c r="D196" s="107">
        <v>47.12</v>
      </c>
      <c r="E196" s="337">
        <f t="shared" si="11"/>
        <v>282.71999999999997</v>
      </c>
      <c r="F196" s="49"/>
    </row>
    <row r="197" spans="2:7" x14ac:dyDescent="0.2">
      <c r="B197" s="9" t="s">
        <v>445</v>
      </c>
      <c r="C197" s="216">
        <v>6</v>
      </c>
      <c r="D197" s="107">
        <v>61.2</v>
      </c>
      <c r="E197" s="337">
        <f t="shared" si="11"/>
        <v>367.20000000000005</v>
      </c>
      <c r="F197" s="49"/>
    </row>
    <row r="198" spans="2:7" x14ac:dyDescent="0.2">
      <c r="B198" s="9" t="s">
        <v>446</v>
      </c>
      <c r="C198" s="216">
        <v>6</v>
      </c>
      <c r="D198" s="107">
        <v>63.7</v>
      </c>
      <c r="E198" s="337">
        <f t="shared" si="11"/>
        <v>382.20000000000005</v>
      </c>
      <c r="F198" s="49"/>
    </row>
    <row r="199" spans="2:7" x14ac:dyDescent="0.2">
      <c r="B199" s="9" t="s">
        <v>447</v>
      </c>
      <c r="C199" s="216">
        <v>6</v>
      </c>
      <c r="D199" s="107">
        <v>62.87</v>
      </c>
      <c r="E199" s="337">
        <f t="shared" si="11"/>
        <v>377.21999999999997</v>
      </c>
      <c r="F199" s="49"/>
    </row>
    <row r="200" spans="2:7" x14ac:dyDescent="0.2">
      <c r="B200" s="9" t="s">
        <v>448</v>
      </c>
      <c r="C200" s="216">
        <v>6</v>
      </c>
      <c r="D200" s="107">
        <v>70.52</v>
      </c>
      <c r="E200" s="337">
        <f t="shared" si="11"/>
        <v>423.12</v>
      </c>
      <c r="F200" s="49"/>
    </row>
    <row r="201" spans="2:7" x14ac:dyDescent="0.2">
      <c r="B201" s="9" t="s">
        <v>449</v>
      </c>
      <c r="C201" s="216">
        <v>6</v>
      </c>
      <c r="D201" s="107">
        <v>83.68</v>
      </c>
      <c r="E201" s="337">
        <f t="shared" si="11"/>
        <v>502.08000000000004</v>
      </c>
      <c r="F201" s="49"/>
    </row>
    <row r="202" spans="2:7" x14ac:dyDescent="0.2">
      <c r="B202" s="9" t="s">
        <v>450</v>
      </c>
      <c r="C202" s="216">
        <v>6</v>
      </c>
      <c r="D202" s="107">
        <v>92.68</v>
      </c>
      <c r="E202" s="337">
        <f t="shared" si="11"/>
        <v>556.08000000000004</v>
      </c>
      <c r="F202" s="49"/>
    </row>
    <row r="203" spans="2:7" x14ac:dyDescent="0.2">
      <c r="B203" s="9" t="s">
        <v>451</v>
      </c>
      <c r="C203" s="216">
        <v>6</v>
      </c>
      <c r="D203" s="107">
        <v>119.06</v>
      </c>
      <c r="E203" s="337">
        <f t="shared" si="11"/>
        <v>714.36</v>
      </c>
      <c r="F203" s="49"/>
    </row>
    <row r="204" spans="2:7" x14ac:dyDescent="0.2">
      <c r="B204" s="9" t="s">
        <v>452</v>
      </c>
      <c r="C204" s="216">
        <v>6</v>
      </c>
      <c r="D204" s="107">
        <v>132.97</v>
      </c>
      <c r="E204" s="337">
        <f t="shared" si="11"/>
        <v>797.81999999999994</v>
      </c>
      <c r="F204" s="49"/>
    </row>
    <row r="205" spans="2:7" x14ac:dyDescent="0.2">
      <c r="B205" s="9" t="s">
        <v>453</v>
      </c>
      <c r="C205" s="216">
        <v>6</v>
      </c>
      <c r="D205" s="107">
        <v>140.31</v>
      </c>
      <c r="E205" s="337">
        <f t="shared" si="11"/>
        <v>841.86</v>
      </c>
      <c r="F205" s="49"/>
    </row>
    <row r="206" spans="2:7" x14ac:dyDescent="0.2">
      <c r="B206" s="9" t="s">
        <v>454</v>
      </c>
      <c r="C206" s="216">
        <v>4</v>
      </c>
      <c r="D206" s="107">
        <v>191.29</v>
      </c>
      <c r="E206" s="337">
        <f t="shared" si="11"/>
        <v>765.16</v>
      </c>
      <c r="F206" s="49"/>
      <c r="G206" s="19"/>
    </row>
    <row r="207" spans="2:7" x14ac:dyDescent="0.2">
      <c r="B207" s="9" t="s">
        <v>455</v>
      </c>
      <c r="C207" s="216">
        <v>4</v>
      </c>
      <c r="D207" s="107">
        <v>201.59</v>
      </c>
      <c r="E207" s="337">
        <f t="shared" si="11"/>
        <v>806.36</v>
      </c>
      <c r="F207" s="49"/>
    </row>
    <row r="208" spans="2:7" x14ac:dyDescent="0.2">
      <c r="B208" s="9" t="s">
        <v>456</v>
      </c>
      <c r="C208" s="216">
        <v>4</v>
      </c>
      <c r="D208" s="107">
        <v>226.9</v>
      </c>
      <c r="E208" s="337">
        <f t="shared" si="11"/>
        <v>907.6</v>
      </c>
      <c r="F208" s="49"/>
    </row>
    <row r="209" spans="2:7" ht="13.5" thickBot="1" x14ac:dyDescent="0.25">
      <c r="B209" s="9" t="s">
        <v>457</v>
      </c>
      <c r="C209" s="216">
        <v>4</v>
      </c>
      <c r="D209" s="107">
        <v>248.55</v>
      </c>
      <c r="E209" s="337">
        <f t="shared" si="11"/>
        <v>994.2</v>
      </c>
      <c r="F209" s="49"/>
    </row>
    <row r="210" spans="2:7" ht="13.5" thickBot="1" x14ac:dyDescent="0.25">
      <c r="B210" s="9" t="s">
        <v>458</v>
      </c>
      <c r="C210" s="216">
        <v>4</v>
      </c>
      <c r="D210" s="107">
        <v>261.02999999999997</v>
      </c>
      <c r="E210" s="337">
        <f t="shared" si="11"/>
        <v>1044.1199999999999</v>
      </c>
      <c r="F210" s="49"/>
      <c r="G210" s="48">
        <f>SUM(E194:E210)</f>
        <v>10336.599999999999</v>
      </c>
    </row>
    <row r="211" spans="2:7" ht="13.5" thickBot="1" x14ac:dyDescent="0.25">
      <c r="B211" s="8"/>
      <c r="C211" s="212"/>
      <c r="D211" s="10"/>
      <c r="E211" s="155"/>
      <c r="F211" s="35"/>
    </row>
    <row r="212" spans="2:7" ht="15.75" customHeight="1" x14ac:dyDescent="0.25">
      <c r="B212" s="2" t="s">
        <v>1165</v>
      </c>
      <c r="C212" s="213"/>
      <c r="D212" s="3"/>
      <c r="E212" s="334"/>
      <c r="F212" s="50"/>
      <c r="G212" s="20"/>
    </row>
    <row r="213" spans="2:7" ht="14.25" customHeight="1" thickBot="1" x14ac:dyDescent="0.3">
      <c r="B213" s="4" t="s">
        <v>874</v>
      </c>
      <c r="C213" s="214"/>
      <c r="D213" s="5"/>
      <c r="E213" s="335"/>
      <c r="F213" s="50"/>
      <c r="G213" s="20"/>
    </row>
    <row r="214" spans="2:7" ht="13.5" thickBot="1" x14ac:dyDescent="0.25">
      <c r="B214" s="32" t="s">
        <v>2</v>
      </c>
      <c r="C214" s="215" t="s">
        <v>3</v>
      </c>
      <c r="D214" s="34" t="s">
        <v>4</v>
      </c>
      <c r="E214" s="158" t="s">
        <v>5</v>
      </c>
      <c r="F214" s="40"/>
      <c r="G214" s="136" t="s">
        <v>888</v>
      </c>
    </row>
    <row r="215" spans="2:7" x14ac:dyDescent="0.2">
      <c r="B215" s="9" t="s">
        <v>879</v>
      </c>
      <c r="C215" s="216">
        <v>6</v>
      </c>
      <c r="D215" s="107">
        <v>75.17</v>
      </c>
      <c r="E215" s="337">
        <f t="shared" ref="E215:E222" si="12">C215*D215</f>
        <v>451.02</v>
      </c>
      <c r="F215" s="49"/>
      <c r="G215" s="137"/>
    </row>
    <row r="216" spans="2:7" x14ac:dyDescent="0.2">
      <c r="B216" s="9" t="s">
        <v>880</v>
      </c>
      <c r="C216" s="216">
        <v>6</v>
      </c>
      <c r="D216" s="107">
        <v>106.26</v>
      </c>
      <c r="E216" s="337">
        <f t="shared" si="12"/>
        <v>637.56000000000006</v>
      </c>
      <c r="F216" s="49"/>
    </row>
    <row r="217" spans="2:7" x14ac:dyDescent="0.2">
      <c r="B217" s="9" t="s">
        <v>883</v>
      </c>
      <c r="C217" s="216">
        <v>6</v>
      </c>
      <c r="D217" s="107">
        <v>91.44</v>
      </c>
      <c r="E217" s="337">
        <f t="shared" si="12"/>
        <v>548.64</v>
      </c>
      <c r="F217" s="49"/>
    </row>
    <row r="218" spans="2:7" x14ac:dyDescent="0.2">
      <c r="B218" s="9" t="s">
        <v>881</v>
      </c>
      <c r="C218" s="216">
        <v>8</v>
      </c>
      <c r="D218" s="107">
        <v>139.08000000000001</v>
      </c>
      <c r="E218" s="337">
        <f t="shared" si="12"/>
        <v>1112.6400000000001</v>
      </c>
      <c r="F218" s="49"/>
    </row>
    <row r="219" spans="2:7" x14ac:dyDescent="0.2">
      <c r="B219" s="9" t="s">
        <v>882</v>
      </c>
      <c r="C219" s="216">
        <v>8</v>
      </c>
      <c r="D219" s="107">
        <v>155.51</v>
      </c>
      <c r="E219" s="337">
        <f t="shared" si="12"/>
        <v>1244.08</v>
      </c>
      <c r="F219" s="49"/>
    </row>
    <row r="220" spans="2:7" x14ac:dyDescent="0.2">
      <c r="B220" s="9" t="s">
        <v>877</v>
      </c>
      <c r="C220" s="216">
        <v>8</v>
      </c>
      <c r="D220" s="107">
        <v>195.25</v>
      </c>
      <c r="E220" s="337">
        <f t="shared" si="12"/>
        <v>1562</v>
      </c>
      <c r="F220" s="49"/>
    </row>
    <row r="221" spans="2:7" ht="13.5" thickBot="1" x14ac:dyDescent="0.25">
      <c r="B221" s="9" t="s">
        <v>878</v>
      </c>
      <c r="C221" s="216">
        <v>6</v>
      </c>
      <c r="D221" s="107">
        <v>266.07</v>
      </c>
      <c r="E221" s="337">
        <f t="shared" si="12"/>
        <v>1596.42</v>
      </c>
      <c r="F221" s="49"/>
    </row>
    <row r="222" spans="2:7" ht="13.5" thickBot="1" x14ac:dyDescent="0.25">
      <c r="B222" s="9" t="s">
        <v>876</v>
      </c>
      <c r="C222" s="216">
        <v>4</v>
      </c>
      <c r="D222" s="107">
        <v>332.9</v>
      </c>
      <c r="E222" s="337">
        <f t="shared" si="12"/>
        <v>1331.6</v>
      </c>
      <c r="F222" s="49"/>
      <c r="G222" s="48">
        <f>SUM(E215:E222)</f>
        <v>8483.9599999999991</v>
      </c>
    </row>
    <row r="223" spans="2:7" ht="13.5" thickBot="1" x14ac:dyDescent="0.25">
      <c r="B223" s="8"/>
      <c r="C223" s="212"/>
      <c r="D223" s="10"/>
      <c r="E223" s="155"/>
      <c r="F223" s="35"/>
    </row>
    <row r="224" spans="2:7" s="140" customFormat="1" x14ac:dyDescent="0.2">
      <c r="B224" s="150" t="s">
        <v>1166</v>
      </c>
      <c r="C224" s="223"/>
      <c r="D224" s="142"/>
      <c r="E224" s="342"/>
      <c r="F224" s="141"/>
    </row>
    <row r="225" spans="1:7" s="140" customFormat="1" ht="13.5" thickBot="1" x14ac:dyDescent="0.25">
      <c r="B225" s="151" t="s">
        <v>890</v>
      </c>
      <c r="C225" s="224"/>
      <c r="D225" s="152"/>
      <c r="E225" s="343"/>
      <c r="F225" s="141"/>
    </row>
    <row r="226" spans="1:7" s="140" customFormat="1" ht="13.5" thickBot="1" x14ac:dyDescent="0.25">
      <c r="B226" s="32" t="s">
        <v>2</v>
      </c>
      <c r="C226" s="220" t="s">
        <v>3</v>
      </c>
      <c r="D226" s="37" t="s">
        <v>4</v>
      </c>
      <c r="E226" s="157" t="s">
        <v>5</v>
      </c>
      <c r="F226" s="143"/>
      <c r="G226" s="136" t="s">
        <v>888</v>
      </c>
    </row>
    <row r="227" spans="1:7" s="140" customFormat="1" x14ac:dyDescent="0.2">
      <c r="B227" s="144" t="s">
        <v>459</v>
      </c>
      <c r="C227" s="225">
        <v>5</v>
      </c>
      <c r="D227" s="107">
        <v>138.2544</v>
      </c>
      <c r="E227" s="337">
        <f>C227*D227</f>
        <v>691.27200000000005</v>
      </c>
      <c r="F227" s="145"/>
      <c r="G227" s="146"/>
    </row>
    <row r="228" spans="1:7" s="140" customFormat="1" x14ac:dyDescent="0.2">
      <c r="B228" s="144" t="s">
        <v>460</v>
      </c>
      <c r="C228" s="225">
        <v>5</v>
      </c>
      <c r="D228" s="107">
        <v>147.22559999999999</v>
      </c>
      <c r="E228" s="337">
        <f>C228*D228</f>
        <v>736.12799999999993</v>
      </c>
      <c r="F228" s="145"/>
    </row>
    <row r="229" spans="1:7" s="140" customFormat="1" x14ac:dyDescent="0.2">
      <c r="B229" s="144" t="s">
        <v>461</v>
      </c>
      <c r="C229" s="225">
        <v>5</v>
      </c>
      <c r="D229" s="107">
        <v>195.33600000000001</v>
      </c>
      <c r="E229" s="337">
        <f>C229*D229</f>
        <v>976.68000000000006</v>
      </c>
      <c r="F229" s="145"/>
    </row>
    <row r="230" spans="1:7" s="140" customFormat="1" ht="13.5" thickBot="1" x14ac:dyDescent="0.25">
      <c r="B230" s="144" t="s">
        <v>462</v>
      </c>
      <c r="C230" s="225">
        <v>5</v>
      </c>
      <c r="D230" s="107">
        <v>232.8912</v>
      </c>
      <c r="E230" s="337">
        <f>C230*D230</f>
        <v>1164.4559999999999</v>
      </c>
      <c r="F230" s="145"/>
    </row>
    <row r="231" spans="1:7" s="140" customFormat="1" ht="13.5" thickBot="1" x14ac:dyDescent="0.25">
      <c r="B231" s="144" t="s">
        <v>463</v>
      </c>
      <c r="C231" s="225">
        <v>5</v>
      </c>
      <c r="D231" s="107">
        <v>286.99200000000002</v>
      </c>
      <c r="E231" s="337">
        <f>C231*D231</f>
        <v>1434.96</v>
      </c>
      <c r="F231" s="145"/>
      <c r="G231" s="147">
        <f>SUM(E227:E231)</f>
        <v>5003.4960000000001</v>
      </c>
    </row>
    <row r="232" spans="1:7" s="140" customFormat="1" ht="13.5" thickBot="1" x14ac:dyDescent="0.25">
      <c r="B232" s="148"/>
      <c r="C232" s="226"/>
      <c r="D232" s="149"/>
      <c r="E232" s="344"/>
      <c r="F232" s="149"/>
    </row>
    <row r="233" spans="1:7" x14ac:dyDescent="0.2">
      <c r="A233" s="140"/>
      <c r="B233" s="150" t="s">
        <v>1167</v>
      </c>
      <c r="C233" s="223"/>
      <c r="D233" s="142"/>
      <c r="E233" s="342"/>
      <c r="F233" s="141"/>
      <c r="G233" s="140"/>
    </row>
    <row r="234" spans="1:7" ht="13.5" thickBot="1" x14ac:dyDescent="0.25">
      <c r="A234" s="140"/>
      <c r="B234" s="151" t="s">
        <v>891</v>
      </c>
      <c r="C234" s="224"/>
      <c r="D234" s="152"/>
      <c r="E234" s="343"/>
      <c r="F234" s="141"/>
      <c r="G234" s="140"/>
    </row>
    <row r="235" spans="1:7" ht="13.5" thickBot="1" x14ac:dyDescent="0.25">
      <c r="A235" s="140"/>
      <c r="B235" s="32" t="s">
        <v>2</v>
      </c>
      <c r="C235" s="220" t="s">
        <v>3</v>
      </c>
      <c r="D235" s="37" t="s">
        <v>4</v>
      </c>
      <c r="E235" s="157" t="s">
        <v>5</v>
      </c>
      <c r="F235" s="143"/>
      <c r="G235" s="136" t="s">
        <v>888</v>
      </c>
    </row>
    <row r="236" spans="1:7" x14ac:dyDescent="0.2">
      <c r="A236" s="140"/>
      <c r="B236" s="144" t="s">
        <v>464</v>
      </c>
      <c r="C236" s="225">
        <v>2</v>
      </c>
      <c r="D236" s="107">
        <v>131.94720000000001</v>
      </c>
      <c r="E236" s="337">
        <f t="shared" ref="E236:E243" si="13">C236*D236</f>
        <v>263.89440000000002</v>
      </c>
      <c r="F236" s="145"/>
      <c r="G236" s="146"/>
    </row>
    <row r="237" spans="1:7" x14ac:dyDescent="0.2">
      <c r="A237" s="140"/>
      <c r="B237" s="144" t="s">
        <v>465</v>
      </c>
      <c r="C237" s="225">
        <v>2</v>
      </c>
      <c r="D237" s="107">
        <v>160.38720000000001</v>
      </c>
      <c r="E237" s="337">
        <f t="shared" si="13"/>
        <v>320.77440000000001</v>
      </c>
      <c r="F237" s="145"/>
      <c r="G237" s="140"/>
    </row>
    <row r="238" spans="1:7" x14ac:dyDescent="0.2">
      <c r="A238" s="140"/>
      <c r="B238" s="144" t="s">
        <v>466</v>
      </c>
      <c r="C238" s="225">
        <v>2</v>
      </c>
      <c r="D238" s="107">
        <v>182.44800000000001</v>
      </c>
      <c r="E238" s="337">
        <f t="shared" si="13"/>
        <v>364.89600000000002</v>
      </c>
      <c r="F238" s="145"/>
      <c r="G238" s="140"/>
    </row>
    <row r="239" spans="1:7" x14ac:dyDescent="0.2">
      <c r="A239" s="140"/>
      <c r="B239" s="144" t="s">
        <v>467</v>
      </c>
      <c r="C239" s="225">
        <v>2</v>
      </c>
      <c r="D239" s="107">
        <v>200.80799999999999</v>
      </c>
      <c r="E239" s="337">
        <f t="shared" si="13"/>
        <v>401.61599999999999</v>
      </c>
      <c r="F239" s="145"/>
      <c r="G239" s="140"/>
    </row>
    <row r="240" spans="1:7" x14ac:dyDescent="0.2">
      <c r="A240" s="140"/>
      <c r="B240" s="144" t="s">
        <v>468</v>
      </c>
      <c r="C240" s="225">
        <v>2</v>
      </c>
      <c r="D240" s="107">
        <v>332.78400000000005</v>
      </c>
      <c r="E240" s="337">
        <f t="shared" si="13"/>
        <v>665.5680000000001</v>
      </c>
      <c r="F240" s="145"/>
      <c r="G240" s="140"/>
    </row>
    <row r="241" spans="1:7" x14ac:dyDescent="0.2">
      <c r="A241" s="140"/>
      <c r="B241" s="144" t="s">
        <v>469</v>
      </c>
      <c r="C241" s="225">
        <v>2</v>
      </c>
      <c r="D241" s="107">
        <v>363.67200000000003</v>
      </c>
      <c r="E241" s="337">
        <f t="shared" si="13"/>
        <v>727.34400000000005</v>
      </c>
      <c r="F241" s="145"/>
      <c r="G241" s="140"/>
    </row>
    <row r="242" spans="1:7" ht="13.5" thickBot="1" x14ac:dyDescent="0.25">
      <c r="A242" s="140"/>
      <c r="B242" s="153" t="s">
        <v>470</v>
      </c>
      <c r="C242" s="227">
        <v>2</v>
      </c>
      <c r="D242" s="107">
        <v>407.08800000000002</v>
      </c>
      <c r="E242" s="337">
        <f t="shared" si="13"/>
        <v>814.17600000000004</v>
      </c>
      <c r="F242" s="145"/>
      <c r="G242" s="140"/>
    </row>
    <row r="243" spans="1:7" ht="13.5" thickBot="1" x14ac:dyDescent="0.25">
      <c r="A243" s="140"/>
      <c r="B243" s="144" t="s">
        <v>471</v>
      </c>
      <c r="C243" s="225">
        <v>2</v>
      </c>
      <c r="D243" s="107">
        <v>409.63680000000005</v>
      </c>
      <c r="E243" s="337">
        <f t="shared" si="13"/>
        <v>819.2736000000001</v>
      </c>
      <c r="F243" s="145"/>
      <c r="G243" s="147">
        <f>SUM(E236:E243)</f>
        <v>4377.5424000000003</v>
      </c>
    </row>
    <row r="244" spans="1:7" ht="13.5" thickBot="1" x14ac:dyDescent="0.25">
      <c r="B244" s="8"/>
      <c r="C244" s="212"/>
      <c r="D244" s="10"/>
      <c r="E244" s="155"/>
      <c r="F244" s="35"/>
    </row>
    <row r="245" spans="1:7" ht="13.5" thickBot="1" x14ac:dyDescent="0.25">
      <c r="B245" s="6" t="s">
        <v>1168</v>
      </c>
      <c r="C245" s="228"/>
      <c r="D245" s="13"/>
      <c r="E245" s="333"/>
      <c r="F245" s="35"/>
      <c r="G245" s="136" t="s">
        <v>888</v>
      </c>
    </row>
    <row r="246" spans="1:7" ht="13.5" thickBot="1" x14ac:dyDescent="0.25">
      <c r="B246" s="32" t="s">
        <v>2</v>
      </c>
      <c r="C246" s="215" t="s">
        <v>3</v>
      </c>
      <c r="D246" s="34" t="s">
        <v>4</v>
      </c>
      <c r="E246" s="158" t="s">
        <v>5</v>
      </c>
      <c r="F246" s="40"/>
      <c r="G246" s="137"/>
    </row>
    <row r="247" spans="1:7" ht="13.5" thickBot="1" x14ac:dyDescent="0.25">
      <c r="B247" s="9" t="s">
        <v>472</v>
      </c>
      <c r="C247" s="216">
        <v>1</v>
      </c>
      <c r="D247" s="107">
        <v>310.94</v>
      </c>
      <c r="E247" s="337">
        <f>C247*D247</f>
        <v>310.94</v>
      </c>
      <c r="F247" s="49"/>
      <c r="G247" s="48">
        <f>E247</f>
        <v>310.94</v>
      </c>
    </row>
    <row r="248" spans="1:7" ht="13.5" thickBot="1" x14ac:dyDescent="0.25"/>
    <row r="249" spans="1:7" ht="13.5" thickBot="1" x14ac:dyDescent="0.25">
      <c r="B249" s="6" t="s">
        <v>1169</v>
      </c>
      <c r="C249" s="218"/>
      <c r="D249" s="7"/>
      <c r="E249" s="330"/>
      <c r="F249" s="50"/>
    </row>
    <row r="250" spans="1:7" ht="13.5" thickBot="1" x14ac:dyDescent="0.25">
      <c r="B250" s="32" t="s">
        <v>2</v>
      </c>
      <c r="C250" s="215" t="s">
        <v>3</v>
      </c>
      <c r="D250" s="34" t="s">
        <v>4</v>
      </c>
      <c r="E250" s="158" t="s">
        <v>5</v>
      </c>
      <c r="F250" s="40"/>
      <c r="G250" s="136" t="s">
        <v>888</v>
      </c>
    </row>
    <row r="251" spans="1:7" x14ac:dyDescent="0.2">
      <c r="B251" s="25" t="s">
        <v>473</v>
      </c>
      <c r="C251" s="221">
        <v>2</v>
      </c>
      <c r="D251" s="107">
        <v>157.76</v>
      </c>
      <c r="E251" s="337">
        <f t="shared" ref="E251:E260" si="14">C251*D251</f>
        <v>315.52</v>
      </c>
      <c r="F251" s="49"/>
      <c r="G251" s="137"/>
    </row>
    <row r="252" spans="1:7" x14ac:dyDescent="0.2">
      <c r="B252" s="18" t="s">
        <v>474</v>
      </c>
      <c r="C252" s="216">
        <v>2</v>
      </c>
      <c r="D252" s="107">
        <v>184.21</v>
      </c>
      <c r="E252" s="337">
        <f t="shared" si="14"/>
        <v>368.42</v>
      </c>
      <c r="F252" s="49"/>
    </row>
    <row r="253" spans="1:7" x14ac:dyDescent="0.2">
      <c r="B253" s="18" t="s">
        <v>475</v>
      </c>
      <c r="C253" s="216">
        <v>2</v>
      </c>
      <c r="D253" s="107">
        <v>303.19</v>
      </c>
      <c r="E253" s="337">
        <f t="shared" si="14"/>
        <v>606.38</v>
      </c>
      <c r="F253" s="49"/>
    </row>
    <row r="254" spans="1:7" x14ac:dyDescent="0.2">
      <c r="B254" s="18" t="s">
        <v>476</v>
      </c>
      <c r="C254" s="216">
        <v>2</v>
      </c>
      <c r="D254" s="107">
        <v>318.29000000000002</v>
      </c>
      <c r="E254" s="337">
        <f t="shared" si="14"/>
        <v>636.58000000000004</v>
      </c>
      <c r="F254" s="49"/>
    </row>
    <row r="255" spans="1:7" x14ac:dyDescent="0.2">
      <c r="B255" s="18" t="s">
        <v>477</v>
      </c>
      <c r="C255" s="216">
        <v>2</v>
      </c>
      <c r="D255" s="107">
        <v>501.68</v>
      </c>
      <c r="E255" s="337">
        <f t="shared" si="14"/>
        <v>1003.36</v>
      </c>
      <c r="F255" s="49"/>
    </row>
    <row r="256" spans="1:7" x14ac:dyDescent="0.2">
      <c r="B256" s="18" t="s">
        <v>478</v>
      </c>
      <c r="C256" s="216">
        <v>1</v>
      </c>
      <c r="D256" s="107">
        <v>624.59</v>
      </c>
      <c r="E256" s="337">
        <f t="shared" si="14"/>
        <v>624.59</v>
      </c>
      <c r="F256" s="49"/>
    </row>
    <row r="257" spans="2:7" x14ac:dyDescent="0.2">
      <c r="B257" s="9" t="s">
        <v>479</v>
      </c>
      <c r="C257" s="216">
        <v>1</v>
      </c>
      <c r="D257" s="107">
        <v>724.94</v>
      </c>
      <c r="E257" s="337">
        <f t="shared" si="14"/>
        <v>724.94</v>
      </c>
      <c r="F257" s="49"/>
    </row>
    <row r="258" spans="2:7" x14ac:dyDescent="0.2">
      <c r="B258" s="9" t="s">
        <v>480</v>
      </c>
      <c r="C258" s="216">
        <v>1</v>
      </c>
      <c r="D258" s="107">
        <v>1947.32</v>
      </c>
      <c r="E258" s="337">
        <f t="shared" si="14"/>
        <v>1947.32</v>
      </c>
      <c r="F258" s="49"/>
    </row>
    <row r="259" spans="2:7" ht="13.5" thickBot="1" x14ac:dyDescent="0.25">
      <c r="B259" s="21" t="s">
        <v>481</v>
      </c>
      <c r="C259" s="217">
        <v>1</v>
      </c>
      <c r="D259" s="107">
        <v>2101.5500000000002</v>
      </c>
      <c r="E259" s="337">
        <f t="shared" si="14"/>
        <v>2101.5500000000002</v>
      </c>
      <c r="F259" s="49"/>
    </row>
    <row r="260" spans="2:7" ht="13.5" thickBot="1" x14ac:dyDescent="0.25">
      <c r="B260" s="18" t="s">
        <v>482</v>
      </c>
      <c r="C260" s="216">
        <v>1</v>
      </c>
      <c r="D260" s="107">
        <v>3389.39</v>
      </c>
      <c r="E260" s="337">
        <f t="shared" si="14"/>
        <v>3389.39</v>
      </c>
      <c r="F260" s="49"/>
      <c r="G260" s="48">
        <f>SUM(E251:E260)</f>
        <v>11718.05</v>
      </c>
    </row>
    <row r="261" spans="2:7" ht="13.5" thickBot="1" x14ac:dyDescent="0.25"/>
    <row r="262" spans="2:7" ht="13.5" thickBot="1" x14ac:dyDescent="0.25">
      <c r="B262" s="6" t="s">
        <v>1170</v>
      </c>
      <c r="C262" s="218"/>
      <c r="D262" s="7"/>
      <c r="E262" s="330"/>
      <c r="F262" s="50"/>
    </row>
    <row r="263" spans="2:7" ht="13.5" thickBot="1" x14ac:dyDescent="0.25">
      <c r="B263" s="32" t="s">
        <v>2</v>
      </c>
      <c r="C263" s="215" t="s">
        <v>3</v>
      </c>
      <c r="D263" s="34" t="s">
        <v>4</v>
      </c>
      <c r="E263" s="158" t="s">
        <v>5</v>
      </c>
      <c r="F263" s="40"/>
      <c r="G263" s="136" t="s">
        <v>888</v>
      </c>
    </row>
    <row r="264" spans="2:7" x14ac:dyDescent="0.2">
      <c r="B264" s="25" t="s">
        <v>473</v>
      </c>
      <c r="C264" s="221">
        <v>3</v>
      </c>
      <c r="D264" s="107">
        <v>148.79</v>
      </c>
      <c r="E264" s="337">
        <f t="shared" ref="E264:E273" si="15">C264*D264</f>
        <v>446.37</v>
      </c>
      <c r="F264" s="49"/>
      <c r="G264" s="137"/>
    </row>
    <row r="265" spans="2:7" x14ac:dyDescent="0.2">
      <c r="B265" s="18" t="s">
        <v>474</v>
      </c>
      <c r="C265" s="216">
        <v>3</v>
      </c>
      <c r="D265" s="107">
        <v>178.01</v>
      </c>
      <c r="E265" s="337">
        <f t="shared" si="15"/>
        <v>534.03</v>
      </c>
      <c r="F265" s="49"/>
    </row>
    <row r="266" spans="2:7" x14ac:dyDescent="0.2">
      <c r="B266" s="18" t="s">
        <v>475</v>
      </c>
      <c r="C266" s="216">
        <v>3</v>
      </c>
      <c r="D266" s="107">
        <v>279.61</v>
      </c>
      <c r="E266" s="337">
        <f t="shared" si="15"/>
        <v>838.83</v>
      </c>
      <c r="F266" s="49"/>
    </row>
    <row r="267" spans="2:7" x14ac:dyDescent="0.2">
      <c r="B267" s="18" t="s">
        <v>476</v>
      </c>
      <c r="C267" s="216">
        <v>3</v>
      </c>
      <c r="D267" s="107">
        <v>262.14</v>
      </c>
      <c r="E267" s="337">
        <f t="shared" si="15"/>
        <v>786.42</v>
      </c>
      <c r="F267" s="49"/>
    </row>
    <row r="268" spans="2:7" x14ac:dyDescent="0.2">
      <c r="B268" s="18" t="s">
        <v>477</v>
      </c>
      <c r="C268" s="216">
        <v>3</v>
      </c>
      <c r="D268" s="107">
        <v>426.12</v>
      </c>
      <c r="E268" s="337">
        <f t="shared" si="15"/>
        <v>1278.3600000000001</v>
      </c>
      <c r="F268" s="49"/>
    </row>
    <row r="269" spans="2:7" x14ac:dyDescent="0.2">
      <c r="B269" s="18" t="s">
        <v>478</v>
      </c>
      <c r="C269" s="216">
        <v>1</v>
      </c>
      <c r="D269" s="107">
        <v>535.16</v>
      </c>
      <c r="E269" s="337">
        <f t="shared" si="15"/>
        <v>535.16</v>
      </c>
      <c r="F269" s="49"/>
    </row>
    <row r="270" spans="2:7" x14ac:dyDescent="0.2">
      <c r="B270" s="9" t="s">
        <v>479</v>
      </c>
      <c r="C270" s="216">
        <v>1</v>
      </c>
      <c r="D270" s="107">
        <v>648.02</v>
      </c>
      <c r="E270" s="337">
        <f t="shared" si="15"/>
        <v>648.02</v>
      </c>
      <c r="F270" s="49"/>
    </row>
    <row r="271" spans="2:7" x14ac:dyDescent="0.2">
      <c r="B271" s="9" t="s">
        <v>480</v>
      </c>
      <c r="C271" s="216">
        <v>1</v>
      </c>
      <c r="D271" s="107">
        <v>1584.34</v>
      </c>
      <c r="E271" s="337">
        <f t="shared" si="15"/>
        <v>1584.34</v>
      </c>
      <c r="F271" s="49"/>
    </row>
    <row r="272" spans="2:7" ht="13.5" thickBot="1" x14ac:dyDescent="0.25">
      <c r="B272" s="21" t="s">
        <v>481</v>
      </c>
      <c r="C272" s="217">
        <v>1</v>
      </c>
      <c r="D272" s="107">
        <v>1715.73</v>
      </c>
      <c r="E272" s="337">
        <f t="shared" si="15"/>
        <v>1715.73</v>
      </c>
      <c r="F272" s="49"/>
    </row>
    <row r="273" spans="2:7" ht="13.5" thickBot="1" x14ac:dyDescent="0.25">
      <c r="B273" s="18" t="s">
        <v>482</v>
      </c>
      <c r="C273" s="216">
        <v>1</v>
      </c>
      <c r="D273" s="107">
        <v>3526.01</v>
      </c>
      <c r="E273" s="337">
        <f t="shared" si="15"/>
        <v>3526.01</v>
      </c>
      <c r="F273" s="49"/>
      <c r="G273" s="48">
        <f>SUM(E264:E273)</f>
        <v>11893.27</v>
      </c>
    </row>
    <row r="274" spans="2:7" ht="13.5" thickBot="1" x14ac:dyDescent="0.25"/>
    <row r="275" spans="2:7" ht="13.5" thickBot="1" x14ac:dyDescent="0.25">
      <c r="B275" s="6" t="s">
        <v>1171</v>
      </c>
      <c r="C275" s="218"/>
      <c r="D275" s="7"/>
      <c r="E275" s="330"/>
      <c r="F275" s="50"/>
    </row>
    <row r="276" spans="2:7" ht="13.5" thickBot="1" x14ac:dyDescent="0.25">
      <c r="B276" s="32" t="s">
        <v>2</v>
      </c>
      <c r="C276" s="220" t="s">
        <v>3</v>
      </c>
      <c r="D276" s="37" t="s">
        <v>4</v>
      </c>
      <c r="E276" s="157" t="s">
        <v>5</v>
      </c>
      <c r="F276" s="40"/>
      <c r="G276" s="136" t="s">
        <v>888</v>
      </c>
    </row>
    <row r="277" spans="2:7" x14ac:dyDescent="0.2">
      <c r="B277" s="25" t="s">
        <v>473</v>
      </c>
      <c r="C277" s="221">
        <v>2</v>
      </c>
      <c r="D277" s="107">
        <v>124.69</v>
      </c>
      <c r="E277" s="337">
        <f t="shared" ref="E277:E284" si="16">C277*D277</f>
        <v>249.38</v>
      </c>
      <c r="F277" s="49"/>
      <c r="G277" s="137"/>
    </row>
    <row r="278" spans="2:7" x14ac:dyDescent="0.2">
      <c r="B278" s="18" t="s">
        <v>474</v>
      </c>
      <c r="C278" s="216">
        <v>2</v>
      </c>
      <c r="D278" s="107">
        <v>134.62</v>
      </c>
      <c r="E278" s="337">
        <f t="shared" si="16"/>
        <v>269.24</v>
      </c>
      <c r="F278" s="49"/>
    </row>
    <row r="279" spans="2:7" x14ac:dyDescent="0.2">
      <c r="B279" s="18" t="s">
        <v>475</v>
      </c>
      <c r="C279" s="216">
        <v>2</v>
      </c>
      <c r="D279" s="107">
        <v>221.02</v>
      </c>
      <c r="E279" s="337">
        <f t="shared" si="16"/>
        <v>442.04</v>
      </c>
      <c r="F279" s="49"/>
    </row>
    <row r="280" spans="2:7" x14ac:dyDescent="0.2">
      <c r="B280" s="18" t="s">
        <v>476</v>
      </c>
      <c r="C280" s="216">
        <v>2</v>
      </c>
      <c r="D280" s="107">
        <v>218.15</v>
      </c>
      <c r="E280" s="337">
        <f t="shared" si="16"/>
        <v>436.3</v>
      </c>
      <c r="F280" s="49"/>
    </row>
    <row r="281" spans="2:7" x14ac:dyDescent="0.2">
      <c r="B281" s="18" t="s">
        <v>477</v>
      </c>
      <c r="C281" s="216">
        <v>2</v>
      </c>
      <c r="D281" s="107">
        <v>361.09</v>
      </c>
      <c r="E281" s="337">
        <f t="shared" si="16"/>
        <v>722.18</v>
      </c>
      <c r="F281" s="49"/>
    </row>
    <row r="282" spans="2:7" x14ac:dyDescent="0.2">
      <c r="B282" s="18" t="s">
        <v>478</v>
      </c>
      <c r="C282" s="216">
        <v>1</v>
      </c>
      <c r="D282" s="107">
        <v>573.88</v>
      </c>
      <c r="E282" s="337">
        <f t="shared" si="16"/>
        <v>573.88</v>
      </c>
      <c r="F282" s="49"/>
    </row>
    <row r="283" spans="2:7" ht="13.5" thickBot="1" x14ac:dyDescent="0.25">
      <c r="B283" s="9" t="s">
        <v>479</v>
      </c>
      <c r="C283" s="216">
        <v>1</v>
      </c>
      <c r="D283" s="107">
        <v>530.23</v>
      </c>
      <c r="E283" s="337">
        <f t="shared" si="16"/>
        <v>530.23</v>
      </c>
      <c r="F283" s="49"/>
    </row>
    <row r="284" spans="2:7" ht="13.5" thickBot="1" x14ac:dyDescent="0.25">
      <c r="B284" s="23" t="s">
        <v>481</v>
      </c>
      <c r="C284" s="221">
        <v>0</v>
      </c>
      <c r="D284" s="107">
        <v>1715.73</v>
      </c>
      <c r="E284" s="337">
        <f t="shared" si="16"/>
        <v>0</v>
      </c>
      <c r="F284" s="49"/>
      <c r="G284" s="48">
        <f>SUM(E277:E284)</f>
        <v>3223.25</v>
      </c>
    </row>
    <row r="285" spans="2:7" ht="13.5" thickBot="1" x14ac:dyDescent="0.25"/>
    <row r="286" spans="2:7" ht="13.5" thickBot="1" x14ac:dyDescent="0.25">
      <c r="B286" s="6" t="s">
        <v>1172</v>
      </c>
      <c r="C286" s="228"/>
      <c r="D286" s="13"/>
      <c r="E286" s="333"/>
      <c r="F286" s="35"/>
    </row>
    <row r="287" spans="2:7" ht="13.5" thickBot="1" x14ac:dyDescent="0.25">
      <c r="B287" s="32" t="s">
        <v>2</v>
      </c>
      <c r="C287" s="215" t="s">
        <v>3</v>
      </c>
      <c r="D287" s="34" t="s">
        <v>4</v>
      </c>
      <c r="E287" s="158" t="s">
        <v>5</v>
      </c>
      <c r="F287" s="40"/>
      <c r="G287" s="136" t="s">
        <v>888</v>
      </c>
    </row>
    <row r="288" spans="2:7" x14ac:dyDescent="0.2">
      <c r="B288" s="9" t="s">
        <v>483</v>
      </c>
      <c r="C288" s="216">
        <v>1</v>
      </c>
      <c r="D288" s="107">
        <v>608.03</v>
      </c>
      <c r="E288" s="337">
        <f t="shared" ref="E288:E302" si="17">C288*D288</f>
        <v>608.03</v>
      </c>
      <c r="F288" s="49"/>
      <c r="G288" s="137"/>
    </row>
    <row r="289" spans="2:7" x14ac:dyDescent="0.2">
      <c r="B289" s="9" t="s">
        <v>484</v>
      </c>
      <c r="C289" s="216">
        <v>1</v>
      </c>
      <c r="D289" s="107">
        <v>657.94</v>
      </c>
      <c r="E289" s="337">
        <f t="shared" si="17"/>
        <v>657.94</v>
      </c>
      <c r="F289" s="49"/>
    </row>
    <row r="290" spans="2:7" x14ac:dyDescent="0.2">
      <c r="B290" s="9" t="s">
        <v>485</v>
      </c>
      <c r="C290" s="216">
        <v>1</v>
      </c>
      <c r="D290" s="107">
        <v>724.49</v>
      </c>
      <c r="E290" s="337">
        <f t="shared" si="17"/>
        <v>724.49</v>
      </c>
      <c r="F290" s="49"/>
    </row>
    <row r="291" spans="2:7" x14ac:dyDescent="0.2">
      <c r="B291" s="9" t="s">
        <v>486</v>
      </c>
      <c r="C291" s="216">
        <v>1</v>
      </c>
      <c r="D291" s="107">
        <v>768.35</v>
      </c>
      <c r="E291" s="337">
        <f t="shared" si="17"/>
        <v>768.35</v>
      </c>
      <c r="F291" s="49"/>
    </row>
    <row r="292" spans="2:7" x14ac:dyDescent="0.2">
      <c r="B292" s="9" t="s">
        <v>487</v>
      </c>
      <c r="C292" s="216">
        <v>1</v>
      </c>
      <c r="D292" s="107">
        <v>815.24</v>
      </c>
      <c r="E292" s="337">
        <f t="shared" si="17"/>
        <v>815.24</v>
      </c>
      <c r="F292" s="49"/>
    </row>
    <row r="293" spans="2:7" x14ac:dyDescent="0.2">
      <c r="B293" s="9" t="s">
        <v>488</v>
      </c>
      <c r="C293" s="216">
        <v>0</v>
      </c>
      <c r="D293" s="107">
        <v>862.13</v>
      </c>
      <c r="E293" s="337">
        <f t="shared" si="17"/>
        <v>0</v>
      </c>
      <c r="F293" s="49"/>
    </row>
    <row r="294" spans="2:7" x14ac:dyDescent="0.2">
      <c r="B294" s="9" t="s">
        <v>489</v>
      </c>
      <c r="C294" s="216">
        <v>0</v>
      </c>
      <c r="D294" s="107">
        <v>918.09</v>
      </c>
      <c r="E294" s="337">
        <f t="shared" si="17"/>
        <v>0</v>
      </c>
      <c r="F294" s="49"/>
    </row>
    <row r="295" spans="2:7" x14ac:dyDescent="0.2">
      <c r="B295" s="9" t="s">
        <v>490</v>
      </c>
      <c r="C295" s="216">
        <v>0</v>
      </c>
      <c r="D295" s="107">
        <v>961.95</v>
      </c>
      <c r="E295" s="337">
        <f t="shared" si="17"/>
        <v>0</v>
      </c>
      <c r="F295" s="49"/>
    </row>
    <row r="296" spans="2:7" x14ac:dyDescent="0.2">
      <c r="B296" s="9" t="s">
        <v>491</v>
      </c>
      <c r="C296" s="216">
        <v>0</v>
      </c>
      <c r="D296" s="107">
        <v>1010.35</v>
      </c>
      <c r="E296" s="337">
        <f t="shared" si="17"/>
        <v>0</v>
      </c>
      <c r="F296" s="49"/>
    </row>
    <row r="297" spans="2:7" x14ac:dyDescent="0.2">
      <c r="B297" s="9" t="s">
        <v>492</v>
      </c>
      <c r="C297" s="216">
        <v>1</v>
      </c>
      <c r="D297" s="107">
        <v>1057.24</v>
      </c>
      <c r="E297" s="337">
        <f t="shared" si="17"/>
        <v>1057.24</v>
      </c>
      <c r="F297" s="49"/>
    </row>
    <row r="298" spans="2:7" x14ac:dyDescent="0.2">
      <c r="B298" s="9" t="s">
        <v>493</v>
      </c>
      <c r="C298" s="216">
        <v>0</v>
      </c>
      <c r="D298" s="107">
        <v>1113.2</v>
      </c>
      <c r="E298" s="337">
        <f t="shared" si="17"/>
        <v>0</v>
      </c>
      <c r="F298" s="49"/>
    </row>
    <row r="299" spans="2:7" x14ac:dyDescent="0.2">
      <c r="B299" s="9" t="s">
        <v>494</v>
      </c>
      <c r="C299" s="216">
        <v>0</v>
      </c>
      <c r="D299" s="107">
        <v>1196.3900000000001</v>
      </c>
      <c r="E299" s="337">
        <f t="shared" si="17"/>
        <v>0</v>
      </c>
      <c r="F299" s="49"/>
    </row>
    <row r="300" spans="2:7" x14ac:dyDescent="0.2">
      <c r="B300" s="9" t="s">
        <v>495</v>
      </c>
      <c r="C300" s="216">
        <v>0</v>
      </c>
      <c r="D300" s="107">
        <v>1244.79</v>
      </c>
      <c r="E300" s="337">
        <f t="shared" si="17"/>
        <v>0</v>
      </c>
      <c r="F300" s="49"/>
      <c r="G300" s="19"/>
    </row>
    <row r="301" spans="2:7" ht="13.5" thickBot="1" x14ac:dyDescent="0.25">
      <c r="B301" s="9" t="s">
        <v>496</v>
      </c>
      <c r="C301" s="216">
        <v>0</v>
      </c>
      <c r="D301" s="107">
        <v>1288.6500000000001</v>
      </c>
      <c r="E301" s="337">
        <f t="shared" si="17"/>
        <v>0</v>
      </c>
      <c r="F301" s="49"/>
    </row>
    <row r="302" spans="2:7" ht="13.5" thickBot="1" x14ac:dyDescent="0.25">
      <c r="B302" s="9" t="s">
        <v>497</v>
      </c>
      <c r="C302" s="216">
        <v>1</v>
      </c>
      <c r="D302" s="107">
        <v>1337.05</v>
      </c>
      <c r="E302" s="337">
        <f t="shared" si="17"/>
        <v>1337.05</v>
      </c>
      <c r="F302" s="49"/>
      <c r="G302" s="48">
        <f>SUM(E288:E302)</f>
        <v>5968.34</v>
      </c>
    </row>
    <row r="303" spans="2:7" ht="13.5" thickBot="1" x14ac:dyDescent="0.25"/>
    <row r="304" spans="2:7" x14ac:dyDescent="0.2">
      <c r="B304" s="2" t="s">
        <v>1173</v>
      </c>
      <c r="C304" s="213"/>
      <c r="D304" s="3"/>
      <c r="E304" s="334"/>
      <c r="F304" s="50"/>
      <c r="G304" s="8" t="s">
        <v>498</v>
      </c>
    </row>
    <row r="305" spans="1:7" ht="13.5" thickBot="1" x14ac:dyDescent="0.25">
      <c r="B305" s="4" t="s">
        <v>884</v>
      </c>
      <c r="C305" s="214"/>
      <c r="D305" s="5"/>
      <c r="E305" s="335"/>
      <c r="F305" s="50"/>
    </row>
    <row r="306" spans="1:7" ht="13.5" thickBot="1" x14ac:dyDescent="0.25">
      <c r="B306" s="32" t="s">
        <v>2</v>
      </c>
      <c r="C306" s="215" t="s">
        <v>3</v>
      </c>
      <c r="D306" s="34" t="s">
        <v>4</v>
      </c>
      <c r="E306" s="158" t="s">
        <v>5</v>
      </c>
      <c r="F306" s="40"/>
      <c r="G306" s="136" t="s">
        <v>888</v>
      </c>
    </row>
    <row r="307" spans="1:7" x14ac:dyDescent="0.2">
      <c r="A307" s="135"/>
      <c r="B307" s="9" t="s">
        <v>499</v>
      </c>
      <c r="C307" s="216">
        <v>1</v>
      </c>
      <c r="D307" s="107">
        <v>256.82</v>
      </c>
      <c r="E307" s="337">
        <f t="shared" ref="E307:E319" si="18">C307*D307</f>
        <v>256.82</v>
      </c>
      <c r="F307" s="49"/>
      <c r="G307" s="137"/>
    </row>
    <row r="308" spans="1:7" x14ac:dyDescent="0.2">
      <c r="B308" s="9" t="s">
        <v>500</v>
      </c>
      <c r="C308" s="216">
        <v>1</v>
      </c>
      <c r="D308" s="107">
        <v>273.45999999999998</v>
      </c>
      <c r="E308" s="337">
        <f t="shared" si="18"/>
        <v>273.45999999999998</v>
      </c>
      <c r="F308" s="49"/>
    </row>
    <row r="309" spans="1:7" x14ac:dyDescent="0.2">
      <c r="B309" s="9" t="s">
        <v>501</v>
      </c>
      <c r="C309" s="216">
        <v>1</v>
      </c>
      <c r="D309" s="107">
        <v>273.45999999999998</v>
      </c>
      <c r="E309" s="337">
        <f t="shared" si="18"/>
        <v>273.45999999999998</v>
      </c>
      <c r="F309" s="49"/>
    </row>
    <row r="310" spans="1:7" x14ac:dyDescent="0.2">
      <c r="B310" s="9" t="s">
        <v>502</v>
      </c>
      <c r="C310" s="216">
        <v>1</v>
      </c>
      <c r="D310" s="107">
        <v>290.10000000000002</v>
      </c>
      <c r="E310" s="337">
        <f t="shared" si="18"/>
        <v>290.10000000000002</v>
      </c>
      <c r="F310" s="49"/>
    </row>
    <row r="311" spans="1:7" x14ac:dyDescent="0.2">
      <c r="B311" s="9" t="s">
        <v>503</v>
      </c>
      <c r="C311" s="216">
        <v>2</v>
      </c>
      <c r="D311" s="107">
        <v>393.82</v>
      </c>
      <c r="E311" s="337">
        <f t="shared" si="18"/>
        <v>787.64</v>
      </c>
      <c r="F311" s="49"/>
    </row>
    <row r="312" spans="1:7" x14ac:dyDescent="0.2">
      <c r="B312" s="9" t="s">
        <v>504</v>
      </c>
      <c r="C312" s="216">
        <v>2</v>
      </c>
      <c r="D312" s="107">
        <v>501.25</v>
      </c>
      <c r="E312" s="337">
        <f t="shared" si="18"/>
        <v>1002.5</v>
      </c>
      <c r="F312" s="49"/>
    </row>
    <row r="313" spans="1:7" x14ac:dyDescent="0.2">
      <c r="B313" s="9" t="s">
        <v>505</v>
      </c>
      <c r="C313" s="216">
        <v>2</v>
      </c>
      <c r="D313" s="107">
        <v>584.9</v>
      </c>
      <c r="E313" s="337">
        <f t="shared" si="18"/>
        <v>1169.8</v>
      </c>
      <c r="F313" s="49"/>
    </row>
    <row r="314" spans="1:7" x14ac:dyDescent="0.2">
      <c r="B314" s="9" t="s">
        <v>506</v>
      </c>
      <c r="C314" s="216">
        <v>1</v>
      </c>
      <c r="D314" s="107">
        <v>892.93</v>
      </c>
      <c r="E314" s="337">
        <f t="shared" si="18"/>
        <v>892.93</v>
      </c>
      <c r="F314" s="49"/>
    </row>
    <row r="315" spans="1:7" x14ac:dyDescent="0.2">
      <c r="B315" s="9" t="s">
        <v>507</v>
      </c>
      <c r="C315" s="216">
        <v>1</v>
      </c>
      <c r="D315" s="107">
        <v>962.69</v>
      </c>
      <c r="E315" s="337">
        <f t="shared" si="18"/>
        <v>962.69</v>
      </c>
      <c r="F315" s="49"/>
    </row>
    <row r="316" spans="1:7" x14ac:dyDescent="0.2">
      <c r="B316" s="9" t="s">
        <v>508</v>
      </c>
      <c r="C316" s="216">
        <v>1</v>
      </c>
      <c r="D316" s="107">
        <v>1060.3</v>
      </c>
      <c r="E316" s="337">
        <f t="shared" si="18"/>
        <v>1060.3</v>
      </c>
      <c r="F316" s="49"/>
    </row>
    <row r="317" spans="1:7" x14ac:dyDescent="0.2">
      <c r="B317" s="9" t="s">
        <v>509</v>
      </c>
      <c r="C317" s="216">
        <v>1</v>
      </c>
      <c r="D317" s="107">
        <v>1133.42</v>
      </c>
      <c r="E317" s="337">
        <f t="shared" si="18"/>
        <v>1133.42</v>
      </c>
      <c r="F317" s="49"/>
    </row>
    <row r="318" spans="1:7" ht="13.5" thickBot="1" x14ac:dyDescent="0.25">
      <c r="B318" s="9" t="s">
        <v>510</v>
      </c>
      <c r="C318" s="216">
        <v>1</v>
      </c>
      <c r="D318" s="107">
        <v>1706.29</v>
      </c>
      <c r="E318" s="337">
        <f t="shared" si="18"/>
        <v>1706.29</v>
      </c>
      <c r="F318" s="49"/>
    </row>
    <row r="319" spans="1:7" ht="13.5" thickBot="1" x14ac:dyDescent="0.25">
      <c r="B319" s="9" t="s">
        <v>511</v>
      </c>
      <c r="C319" s="216">
        <v>1</v>
      </c>
      <c r="D319" s="107">
        <v>1839.95</v>
      </c>
      <c r="E319" s="337">
        <f t="shared" si="18"/>
        <v>1839.95</v>
      </c>
      <c r="F319" s="49"/>
      <c r="G319" s="48">
        <f>SUM(E307:E319)</f>
        <v>11649.36</v>
      </c>
    </row>
    <row r="320" spans="1:7" ht="13.5" thickBot="1" x14ac:dyDescent="0.25"/>
    <row r="321" spans="1:7" x14ac:dyDescent="0.2">
      <c r="B321" s="2" t="s">
        <v>1174</v>
      </c>
      <c r="C321" s="222"/>
      <c r="D321" s="24"/>
      <c r="E321" s="341"/>
      <c r="F321" s="35"/>
    </row>
    <row r="322" spans="1:7" ht="13.5" thickBot="1" x14ac:dyDescent="0.25">
      <c r="B322" s="4" t="s">
        <v>887</v>
      </c>
      <c r="C322" s="214"/>
      <c r="D322" s="5"/>
      <c r="E322" s="335"/>
      <c r="F322" s="50"/>
    </row>
    <row r="323" spans="1:7" ht="13.5" thickBot="1" x14ac:dyDescent="0.25">
      <c r="A323" s="135"/>
      <c r="B323" s="32" t="s">
        <v>2</v>
      </c>
      <c r="C323" s="215" t="s">
        <v>3</v>
      </c>
      <c r="D323" s="34" t="s">
        <v>4</v>
      </c>
      <c r="E323" s="158" t="s">
        <v>5</v>
      </c>
      <c r="F323" s="40"/>
      <c r="G323" s="136" t="s">
        <v>888</v>
      </c>
    </row>
    <row r="324" spans="1:7" x14ac:dyDescent="0.2">
      <c r="B324" s="9" t="s">
        <v>512</v>
      </c>
      <c r="C324" s="216">
        <v>5</v>
      </c>
      <c r="D324" s="107">
        <v>223.56</v>
      </c>
      <c r="E324" s="337">
        <f t="shared" ref="E324:E332" si="19">C324*D324</f>
        <v>1117.8</v>
      </c>
      <c r="F324" s="49"/>
      <c r="G324" s="137"/>
    </row>
    <row r="325" spans="1:7" x14ac:dyDescent="0.2">
      <c r="B325" s="9" t="s">
        <v>513</v>
      </c>
      <c r="C325" s="216">
        <v>5</v>
      </c>
      <c r="D325" s="107">
        <v>240.2</v>
      </c>
      <c r="E325" s="337">
        <f t="shared" si="19"/>
        <v>1201</v>
      </c>
      <c r="F325" s="49"/>
    </row>
    <row r="326" spans="1:7" x14ac:dyDescent="0.2">
      <c r="B326" s="9" t="s">
        <v>514</v>
      </c>
      <c r="C326" s="216">
        <v>5</v>
      </c>
      <c r="D326" s="107">
        <v>315.63</v>
      </c>
      <c r="E326" s="337">
        <f t="shared" si="19"/>
        <v>1578.15</v>
      </c>
      <c r="F326" s="49"/>
    </row>
    <row r="327" spans="1:7" x14ac:dyDescent="0.2">
      <c r="B327" s="9" t="s">
        <v>515</v>
      </c>
      <c r="C327" s="216">
        <v>5</v>
      </c>
      <c r="D327" s="107">
        <v>335.69</v>
      </c>
      <c r="E327" s="337">
        <f t="shared" si="19"/>
        <v>1678.45</v>
      </c>
      <c r="F327" s="49"/>
    </row>
    <row r="328" spans="1:7" x14ac:dyDescent="0.2">
      <c r="B328" s="9" t="s">
        <v>516</v>
      </c>
      <c r="C328" s="216">
        <v>5</v>
      </c>
      <c r="D328" s="107">
        <v>335.69</v>
      </c>
      <c r="E328" s="337">
        <f t="shared" si="19"/>
        <v>1678.45</v>
      </c>
      <c r="F328" s="49"/>
    </row>
    <row r="329" spans="1:7" x14ac:dyDescent="0.2">
      <c r="B329" s="9" t="s">
        <v>517</v>
      </c>
      <c r="C329" s="216">
        <v>5</v>
      </c>
      <c r="D329" s="107">
        <v>396.52</v>
      </c>
      <c r="E329" s="337">
        <f t="shared" si="19"/>
        <v>1982.6</v>
      </c>
      <c r="F329" s="49"/>
    </row>
    <row r="330" spans="1:7" x14ac:dyDescent="0.2">
      <c r="B330" s="9" t="s">
        <v>518</v>
      </c>
      <c r="C330" s="216">
        <v>2</v>
      </c>
      <c r="D330" s="107">
        <v>418.5</v>
      </c>
      <c r="E330" s="337">
        <f t="shared" si="19"/>
        <v>837</v>
      </c>
      <c r="F330" s="49"/>
    </row>
    <row r="331" spans="1:7" ht="13.5" thickBot="1" x14ac:dyDescent="0.25">
      <c r="B331" s="9" t="s">
        <v>519</v>
      </c>
      <c r="C331" s="216">
        <v>1</v>
      </c>
      <c r="D331" s="107">
        <v>684.94</v>
      </c>
      <c r="E331" s="337">
        <f t="shared" si="19"/>
        <v>684.94</v>
      </c>
      <c r="F331" s="49"/>
    </row>
    <row r="332" spans="1:7" ht="13.5" thickBot="1" x14ac:dyDescent="0.25">
      <c r="B332" s="9" t="s">
        <v>520</v>
      </c>
      <c r="C332" s="216">
        <v>1</v>
      </c>
      <c r="D332" s="107">
        <v>754.04</v>
      </c>
      <c r="E332" s="337">
        <f t="shared" si="19"/>
        <v>754.04</v>
      </c>
      <c r="F332" s="49"/>
      <c r="G332" s="48">
        <f>SUM(E324:E332)</f>
        <v>11512.43</v>
      </c>
    </row>
    <row r="333" spans="1:7" ht="13.5" thickBot="1" x14ac:dyDescent="0.25">
      <c r="B333" s="8"/>
      <c r="C333" s="212"/>
      <c r="D333" s="10"/>
      <c r="E333" s="22"/>
      <c r="F333" s="41"/>
      <c r="G333" s="19"/>
    </row>
    <row r="334" spans="1:7" x14ac:dyDescent="0.2">
      <c r="B334" s="2" t="s">
        <v>1175</v>
      </c>
      <c r="C334" s="222"/>
      <c r="D334" s="24"/>
      <c r="E334" s="341"/>
      <c r="F334" s="35"/>
    </row>
    <row r="335" spans="1:7" ht="13.5" thickBot="1" x14ac:dyDescent="0.25">
      <c r="B335" s="4" t="s">
        <v>886</v>
      </c>
      <c r="C335" s="214"/>
      <c r="D335" s="5"/>
      <c r="E335" s="335"/>
      <c r="F335" s="50"/>
    </row>
    <row r="336" spans="1:7" ht="13.5" thickBot="1" x14ac:dyDescent="0.25">
      <c r="A336" s="135"/>
      <c r="B336" s="32" t="s">
        <v>2</v>
      </c>
      <c r="C336" s="215" t="s">
        <v>3</v>
      </c>
      <c r="D336" s="34" t="s">
        <v>4</v>
      </c>
      <c r="E336" s="158" t="s">
        <v>5</v>
      </c>
      <c r="F336" s="40"/>
      <c r="G336" s="136" t="s">
        <v>888</v>
      </c>
    </row>
    <row r="337" spans="1:7" x14ac:dyDescent="0.2">
      <c r="B337" s="9" t="s">
        <v>521</v>
      </c>
      <c r="C337" s="216">
        <v>1</v>
      </c>
      <c r="D337" s="107">
        <v>1246.74</v>
      </c>
      <c r="E337" s="337">
        <f t="shared" ref="E337:E343" si="20">C337*D337</f>
        <v>1246.74</v>
      </c>
      <c r="F337" s="49"/>
      <c r="G337" s="137"/>
    </row>
    <row r="338" spans="1:7" x14ac:dyDescent="0.2">
      <c r="B338" s="9" t="s">
        <v>522</v>
      </c>
      <c r="C338" s="216">
        <v>1</v>
      </c>
      <c r="D338" s="107">
        <v>1078.0999999999999</v>
      </c>
      <c r="E338" s="337">
        <f t="shared" si="20"/>
        <v>1078.0999999999999</v>
      </c>
      <c r="F338" s="49"/>
    </row>
    <row r="339" spans="1:7" x14ac:dyDescent="0.2">
      <c r="B339" s="9" t="s">
        <v>523</v>
      </c>
      <c r="C339" s="216">
        <v>0</v>
      </c>
      <c r="D339" s="107">
        <v>1162.8800000000001</v>
      </c>
      <c r="E339" s="337">
        <f t="shared" si="20"/>
        <v>0</v>
      </c>
      <c r="F339" s="49"/>
    </row>
    <row r="340" spans="1:7" x14ac:dyDescent="0.2">
      <c r="B340" s="9" t="s">
        <v>524</v>
      </c>
      <c r="C340" s="216">
        <v>0</v>
      </c>
      <c r="D340" s="107">
        <v>1252.79</v>
      </c>
      <c r="E340" s="337">
        <f t="shared" si="20"/>
        <v>0</v>
      </c>
      <c r="F340" s="49"/>
    </row>
    <row r="341" spans="1:7" x14ac:dyDescent="0.2">
      <c r="B341" s="9" t="s">
        <v>525</v>
      </c>
      <c r="C341" s="216">
        <v>0</v>
      </c>
      <c r="D341" s="107">
        <v>1559.17</v>
      </c>
      <c r="E341" s="337">
        <f t="shared" si="20"/>
        <v>0</v>
      </c>
      <c r="F341" s="49"/>
    </row>
    <row r="342" spans="1:7" ht="13.5" thickBot="1" x14ac:dyDescent="0.25">
      <c r="B342" s="9" t="s">
        <v>526</v>
      </c>
      <c r="C342" s="216">
        <v>0</v>
      </c>
      <c r="D342" s="107">
        <v>1966.21</v>
      </c>
      <c r="E342" s="337">
        <f t="shared" si="20"/>
        <v>0</v>
      </c>
      <c r="F342" s="49"/>
    </row>
    <row r="343" spans="1:7" ht="13.5" thickBot="1" x14ac:dyDescent="0.25">
      <c r="B343" s="9" t="s">
        <v>527</v>
      </c>
      <c r="C343" s="216">
        <v>0</v>
      </c>
      <c r="D343" s="107">
        <v>2268.02</v>
      </c>
      <c r="E343" s="337">
        <f t="shared" si="20"/>
        <v>0</v>
      </c>
      <c r="F343" s="49"/>
      <c r="G343" s="48">
        <f>SUM(E337:E343)</f>
        <v>2324.84</v>
      </c>
    </row>
    <row r="344" spans="1:7" ht="13.5" thickBot="1" x14ac:dyDescent="0.25"/>
    <row r="345" spans="1:7" x14ac:dyDescent="0.2">
      <c r="B345" s="2" t="s">
        <v>1176</v>
      </c>
      <c r="C345" s="222"/>
      <c r="D345" s="24"/>
      <c r="E345" s="341"/>
      <c r="F345" s="35"/>
    </row>
    <row r="346" spans="1:7" ht="13.5" thickBot="1" x14ac:dyDescent="0.25">
      <c r="B346" s="4" t="s">
        <v>885</v>
      </c>
      <c r="C346" s="214"/>
      <c r="D346" s="5"/>
      <c r="E346" s="335"/>
      <c r="F346" s="50"/>
    </row>
    <row r="347" spans="1:7" ht="13.5" thickBot="1" x14ac:dyDescent="0.25">
      <c r="A347" s="135"/>
      <c r="B347" s="32" t="s">
        <v>2</v>
      </c>
      <c r="C347" s="215" t="s">
        <v>3</v>
      </c>
      <c r="D347" s="34" t="s">
        <v>4</v>
      </c>
      <c r="E347" s="158" t="s">
        <v>5</v>
      </c>
      <c r="F347" s="40"/>
      <c r="G347" s="136" t="s">
        <v>888</v>
      </c>
    </row>
    <row r="348" spans="1:7" x14ac:dyDescent="0.2">
      <c r="B348" s="9" t="s">
        <v>528</v>
      </c>
      <c r="C348" s="216">
        <v>3</v>
      </c>
      <c r="D348" s="107">
        <v>205.51</v>
      </c>
      <c r="E348" s="337">
        <f t="shared" ref="E348:E354" si="21">C348*D348</f>
        <v>616.53</v>
      </c>
      <c r="F348" s="49"/>
      <c r="G348" s="137"/>
    </row>
    <row r="349" spans="1:7" x14ac:dyDescent="0.2">
      <c r="B349" s="9" t="s">
        <v>529</v>
      </c>
      <c r="C349" s="216">
        <v>3</v>
      </c>
      <c r="D349" s="107">
        <v>302.98</v>
      </c>
      <c r="E349" s="337">
        <f t="shared" si="21"/>
        <v>908.94</v>
      </c>
      <c r="F349" s="49"/>
    </row>
    <row r="350" spans="1:7" x14ac:dyDescent="0.2">
      <c r="B350" s="9" t="s">
        <v>530</v>
      </c>
      <c r="C350" s="216">
        <v>1</v>
      </c>
      <c r="D350" s="107">
        <v>534.24</v>
      </c>
      <c r="E350" s="337">
        <f t="shared" si="21"/>
        <v>534.24</v>
      </c>
      <c r="F350" s="49"/>
    </row>
    <row r="351" spans="1:7" x14ac:dyDescent="0.2">
      <c r="B351" s="9" t="s">
        <v>531</v>
      </c>
      <c r="C351" s="216">
        <v>0</v>
      </c>
      <c r="D351" s="107">
        <v>649.01</v>
      </c>
      <c r="E351" s="337">
        <f t="shared" si="21"/>
        <v>0</v>
      </c>
      <c r="F351" s="49"/>
    </row>
    <row r="352" spans="1:7" x14ac:dyDescent="0.2">
      <c r="B352" s="9" t="s">
        <v>532</v>
      </c>
      <c r="C352" s="216">
        <v>0</v>
      </c>
      <c r="D352" s="107">
        <v>434.4</v>
      </c>
      <c r="E352" s="337">
        <f t="shared" si="21"/>
        <v>0</v>
      </c>
      <c r="F352" s="49"/>
    </row>
    <row r="353" spans="2:7" ht="13.5" thickBot="1" x14ac:dyDescent="0.25">
      <c r="B353" s="9" t="s">
        <v>533</v>
      </c>
      <c r="C353" s="216">
        <v>0</v>
      </c>
      <c r="D353" s="107">
        <v>827.42</v>
      </c>
      <c r="E353" s="337">
        <f t="shared" si="21"/>
        <v>0</v>
      </c>
      <c r="F353" s="49"/>
    </row>
    <row r="354" spans="2:7" ht="13.5" thickBot="1" x14ac:dyDescent="0.25">
      <c r="B354" s="9" t="s">
        <v>534</v>
      </c>
      <c r="C354" s="216">
        <v>0</v>
      </c>
      <c r="D354" s="107">
        <v>939.61</v>
      </c>
      <c r="E354" s="337">
        <f t="shared" si="21"/>
        <v>0</v>
      </c>
      <c r="F354" s="49"/>
      <c r="G354" s="48">
        <f>SUM(E348:E354)</f>
        <v>2059.71</v>
      </c>
    </row>
    <row r="355" spans="2:7" ht="13.5" thickBot="1" x14ac:dyDescent="0.25"/>
    <row r="356" spans="2:7" ht="18.75" thickBot="1" x14ac:dyDescent="0.3">
      <c r="D356" s="36" t="s">
        <v>535</v>
      </c>
      <c r="E356" s="336">
        <f>SUM(G5:G355)</f>
        <v>368906.5784</v>
      </c>
      <c r="F356" s="51"/>
    </row>
    <row r="357" spans="2:7" x14ac:dyDescent="0.2">
      <c r="G357" s="47"/>
    </row>
    <row r="358" spans="2:7" x14ac:dyDescent="0.2">
      <c r="G358" s="31"/>
    </row>
  </sheetData>
  <mergeCells count="1">
    <mergeCell ref="B56:E56"/>
  </mergeCells>
  <phoneticPr fontId="0" type="noConversion"/>
  <pageMargins left="0.39370078740157483" right="0.35433070866141736" top="0.9055118110236221" bottom="0.98425196850393704" header="0" footer="0"/>
  <pageSetup paperSize="9" scale="97" fitToHeight="0" orientation="portrait" r:id="rId1"/>
  <headerFooter alignWithMargins="0"/>
  <rowBreaks count="5" manualBreakCount="5">
    <brk id="54" min="1" max="5" man="1"/>
    <brk id="101" min="1" max="5" man="1"/>
    <brk id="153" min="1" max="5" man="1"/>
    <brk id="261" min="1" max="5" man="1"/>
    <brk id="303" min="1"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K313"/>
  <sheetViews>
    <sheetView showGridLines="0" topLeftCell="A292" zoomScaleNormal="100" zoomScaleSheetLayoutView="145" workbookViewId="0">
      <selection activeCell="G20" sqref="G20"/>
    </sheetView>
  </sheetViews>
  <sheetFormatPr baseColWidth="10" defaultColWidth="11.42578125" defaultRowHeight="12.75" x14ac:dyDescent="0.2"/>
  <cols>
    <col min="2" max="2" width="45.140625" customWidth="1"/>
    <col min="3" max="3" width="18" style="181" customWidth="1"/>
    <col min="4" max="4" width="14.5703125" style="62" bestFit="1" customWidth="1"/>
    <col min="5" max="5" width="23" style="62" customWidth="1"/>
    <col min="6" max="6" width="4.140625" style="42" customWidth="1"/>
    <col min="7" max="7" width="16.7109375" customWidth="1"/>
    <col min="8" max="8" width="12.85546875" bestFit="1" customWidth="1"/>
    <col min="11" max="11" width="12.85546875" style="62" bestFit="1" customWidth="1"/>
  </cols>
  <sheetData>
    <row r="1" spans="2:7" ht="15" x14ac:dyDescent="0.25">
      <c r="B1" s="54" t="s">
        <v>892</v>
      </c>
      <c r="C1" s="163"/>
      <c r="D1" s="154"/>
      <c r="E1" s="154"/>
      <c r="F1" s="50"/>
    </row>
    <row r="2" spans="2:7" ht="13.5" thickBot="1" x14ac:dyDescent="0.25">
      <c r="B2" s="8"/>
      <c r="C2" s="164"/>
      <c r="D2" s="155"/>
      <c r="E2" s="155"/>
      <c r="F2" s="39"/>
    </row>
    <row r="3" spans="2:7" ht="13.5" thickBot="1" x14ac:dyDescent="0.25">
      <c r="B3" s="6" t="s">
        <v>1256</v>
      </c>
      <c r="C3" s="165"/>
      <c r="D3" s="156"/>
      <c r="E3" s="330"/>
      <c r="F3" s="50"/>
    </row>
    <row r="4" spans="2:7" ht="13.5" thickBot="1" x14ac:dyDescent="0.25">
      <c r="B4" s="32" t="s">
        <v>2</v>
      </c>
      <c r="C4" s="166" t="s">
        <v>3</v>
      </c>
      <c r="D4" s="157" t="s">
        <v>4</v>
      </c>
      <c r="E4" s="157" t="s">
        <v>5</v>
      </c>
      <c r="F4" s="40"/>
      <c r="G4" s="136" t="s">
        <v>888</v>
      </c>
    </row>
    <row r="5" spans="2:7" x14ac:dyDescent="0.2">
      <c r="B5" s="9" t="s">
        <v>978</v>
      </c>
      <c r="C5" s="167">
        <v>125</v>
      </c>
      <c r="D5" s="107">
        <v>0.95760000000000012</v>
      </c>
      <c r="E5" s="331">
        <f t="shared" ref="E5:E12" si="0">C5*D5</f>
        <v>119.70000000000002</v>
      </c>
      <c r="F5" s="41"/>
      <c r="G5" s="137"/>
    </row>
    <row r="6" spans="2:7" x14ac:dyDescent="0.2">
      <c r="B6" s="9" t="s">
        <v>979</v>
      </c>
      <c r="C6" s="167">
        <v>300</v>
      </c>
      <c r="D6" s="107">
        <v>1.4877</v>
      </c>
      <c r="E6" s="331">
        <f t="shared" si="0"/>
        <v>446.31</v>
      </c>
      <c r="F6" s="41"/>
    </row>
    <row r="7" spans="2:7" x14ac:dyDescent="0.2">
      <c r="B7" s="9" t="s">
        <v>980</v>
      </c>
      <c r="C7" s="167">
        <v>300</v>
      </c>
      <c r="D7" s="107">
        <v>2.3788</v>
      </c>
      <c r="E7" s="331">
        <f t="shared" si="0"/>
        <v>713.64</v>
      </c>
      <c r="F7" s="41"/>
      <c r="G7" s="31"/>
    </row>
    <row r="8" spans="2:7" x14ac:dyDescent="0.2">
      <c r="B8" s="9" t="s">
        <v>981</v>
      </c>
      <c r="C8" s="167">
        <v>50</v>
      </c>
      <c r="D8" s="107">
        <v>3.5082</v>
      </c>
      <c r="E8" s="331">
        <f t="shared" si="0"/>
        <v>175.41</v>
      </c>
      <c r="F8" s="41"/>
    </row>
    <row r="9" spans="2:7" x14ac:dyDescent="0.2">
      <c r="B9" s="9" t="s">
        <v>982</v>
      </c>
      <c r="C9" s="167">
        <v>200</v>
      </c>
      <c r="D9" s="107">
        <v>5.7759999999999998</v>
      </c>
      <c r="E9" s="331">
        <f t="shared" si="0"/>
        <v>1155.2</v>
      </c>
      <c r="F9" s="41"/>
    </row>
    <row r="10" spans="2:7" x14ac:dyDescent="0.2">
      <c r="B10" s="9" t="s">
        <v>983</v>
      </c>
      <c r="C10" s="167">
        <v>200</v>
      </c>
      <c r="D10" s="107">
        <v>9.0820000000000007</v>
      </c>
      <c r="E10" s="331">
        <f t="shared" si="0"/>
        <v>1816.4</v>
      </c>
      <c r="F10" s="41"/>
    </row>
    <row r="11" spans="2:7" ht="13.5" thickBot="1" x14ac:dyDescent="0.25">
      <c r="B11" s="9" t="s">
        <v>984</v>
      </c>
      <c r="C11" s="167">
        <v>25</v>
      </c>
      <c r="D11" s="107">
        <v>11.9</v>
      </c>
      <c r="E11" s="331">
        <f t="shared" si="0"/>
        <v>297.5</v>
      </c>
      <c r="F11" s="41"/>
    </row>
    <row r="12" spans="2:7" ht="13.5" thickBot="1" x14ac:dyDescent="0.25">
      <c r="B12" s="9" t="s">
        <v>985</v>
      </c>
      <c r="C12" s="167">
        <v>25</v>
      </c>
      <c r="D12" s="107">
        <v>17.0625</v>
      </c>
      <c r="E12" s="331">
        <f t="shared" si="0"/>
        <v>426.5625</v>
      </c>
      <c r="F12" s="41"/>
      <c r="G12" s="48">
        <f>SUM(E5:E12)</f>
        <v>5150.7224999999999</v>
      </c>
    </row>
    <row r="13" spans="2:7" ht="13.5" thickBot="1" x14ac:dyDescent="0.25">
      <c r="B13" s="8"/>
      <c r="C13" s="164"/>
      <c r="D13" s="155"/>
      <c r="E13" s="155"/>
      <c r="F13" s="35"/>
    </row>
    <row r="14" spans="2:7" ht="13.5" thickBot="1" x14ac:dyDescent="0.25">
      <c r="B14" s="6" t="s">
        <v>1257</v>
      </c>
      <c r="C14" s="165"/>
      <c r="D14" s="156"/>
      <c r="E14" s="330"/>
      <c r="F14" s="50"/>
    </row>
    <row r="15" spans="2:7" ht="13.5" thickBot="1" x14ac:dyDescent="0.25">
      <c r="B15" s="32" t="s">
        <v>2</v>
      </c>
      <c r="C15" s="168" t="s">
        <v>3</v>
      </c>
      <c r="D15" s="158" t="s">
        <v>4</v>
      </c>
      <c r="E15" s="158" t="s">
        <v>5</v>
      </c>
      <c r="F15" s="40"/>
      <c r="G15" s="136" t="s">
        <v>888</v>
      </c>
    </row>
    <row r="16" spans="2:7" x14ac:dyDescent="0.2">
      <c r="B16" s="9" t="s">
        <v>986</v>
      </c>
      <c r="C16" s="167">
        <v>50</v>
      </c>
      <c r="D16" s="107">
        <v>0.88200000000000001</v>
      </c>
      <c r="E16" s="331">
        <f t="shared" ref="E16:E31" si="1">C16*D16</f>
        <v>44.1</v>
      </c>
      <c r="F16" s="41"/>
      <c r="G16" s="137"/>
    </row>
    <row r="17" spans="2:7" x14ac:dyDescent="0.2">
      <c r="B17" s="9" t="s">
        <v>987</v>
      </c>
      <c r="C17" s="167">
        <v>10</v>
      </c>
      <c r="D17" s="107">
        <v>1.274</v>
      </c>
      <c r="E17" s="331">
        <f t="shared" si="1"/>
        <v>12.74</v>
      </c>
      <c r="F17" s="41"/>
    </row>
    <row r="18" spans="2:7" x14ac:dyDescent="0.2">
      <c r="B18" s="9" t="s">
        <v>988</v>
      </c>
      <c r="C18" s="167">
        <v>10</v>
      </c>
      <c r="D18" s="107">
        <v>1.9600000000000002</v>
      </c>
      <c r="E18" s="331">
        <f t="shared" si="1"/>
        <v>19.600000000000001</v>
      </c>
      <c r="F18" s="41"/>
    </row>
    <row r="19" spans="2:7" x14ac:dyDescent="0.2">
      <c r="B19" s="9" t="s">
        <v>989</v>
      </c>
      <c r="C19" s="167">
        <v>10</v>
      </c>
      <c r="D19" s="107">
        <v>3.2112000000000003</v>
      </c>
      <c r="E19" s="331">
        <f t="shared" si="1"/>
        <v>32.112000000000002</v>
      </c>
      <c r="F19" s="41"/>
    </row>
    <row r="20" spans="2:7" x14ac:dyDescent="0.2">
      <c r="B20" s="9" t="s">
        <v>990</v>
      </c>
      <c r="C20" s="167">
        <v>10</v>
      </c>
      <c r="D20" s="107">
        <v>4.5360000000000005</v>
      </c>
      <c r="E20" s="331">
        <f t="shared" si="1"/>
        <v>45.360000000000007</v>
      </c>
      <c r="F20" s="41"/>
    </row>
    <row r="21" spans="2:7" x14ac:dyDescent="0.2">
      <c r="B21" s="9" t="s">
        <v>991</v>
      </c>
      <c r="C21" s="167">
        <v>10</v>
      </c>
      <c r="D21" s="107">
        <v>6.516</v>
      </c>
      <c r="E21" s="331">
        <f t="shared" si="1"/>
        <v>65.16</v>
      </c>
      <c r="F21" s="41"/>
    </row>
    <row r="22" spans="2:7" x14ac:dyDescent="0.2">
      <c r="B22" s="9" t="s">
        <v>992</v>
      </c>
      <c r="C22" s="167">
        <v>150</v>
      </c>
      <c r="D22" s="107">
        <v>10.316999999999998</v>
      </c>
      <c r="E22" s="331">
        <f t="shared" si="1"/>
        <v>1547.5499999999997</v>
      </c>
      <c r="F22" s="41"/>
    </row>
    <row r="23" spans="2:7" x14ac:dyDescent="0.2">
      <c r="B23" s="9" t="s">
        <v>993</v>
      </c>
      <c r="C23" s="167">
        <v>10</v>
      </c>
      <c r="D23" s="107">
        <v>20.448</v>
      </c>
      <c r="E23" s="331">
        <f t="shared" si="1"/>
        <v>204.48000000000002</v>
      </c>
      <c r="F23" s="41"/>
    </row>
    <row r="24" spans="2:7" x14ac:dyDescent="0.2">
      <c r="B24" s="9" t="s">
        <v>994</v>
      </c>
      <c r="C24" s="167">
        <v>10</v>
      </c>
      <c r="D24" s="107">
        <v>31.0275</v>
      </c>
      <c r="E24" s="331">
        <f t="shared" si="1"/>
        <v>310.27499999999998</v>
      </c>
      <c r="F24" s="41"/>
    </row>
    <row r="25" spans="2:7" x14ac:dyDescent="0.2">
      <c r="B25" s="9" t="s">
        <v>995</v>
      </c>
      <c r="C25" s="167">
        <v>1</v>
      </c>
      <c r="D25" s="107">
        <v>48.265000000000001</v>
      </c>
      <c r="E25" s="331">
        <f t="shared" si="1"/>
        <v>48.265000000000001</v>
      </c>
      <c r="F25" s="41"/>
    </row>
    <row r="26" spans="2:7" x14ac:dyDescent="0.2">
      <c r="B26" s="9" t="s">
        <v>996</v>
      </c>
      <c r="C26" s="167">
        <v>1</v>
      </c>
      <c r="D26" s="107">
        <v>76.667500000000004</v>
      </c>
      <c r="E26" s="331">
        <f t="shared" si="1"/>
        <v>76.667500000000004</v>
      </c>
      <c r="F26" s="41"/>
    </row>
    <row r="27" spans="2:7" x14ac:dyDescent="0.2">
      <c r="B27" s="9" t="s">
        <v>997</v>
      </c>
      <c r="C27" s="167">
        <v>1</v>
      </c>
      <c r="D27" s="107">
        <v>123.39250000000001</v>
      </c>
      <c r="E27" s="331">
        <f t="shared" si="1"/>
        <v>123.39250000000001</v>
      </c>
      <c r="F27" s="41"/>
    </row>
    <row r="28" spans="2:7" x14ac:dyDescent="0.2">
      <c r="B28" s="9" t="s">
        <v>998</v>
      </c>
      <c r="C28" s="167">
        <v>1</v>
      </c>
      <c r="D28" s="107">
        <v>174.8425</v>
      </c>
      <c r="E28" s="331">
        <f t="shared" si="1"/>
        <v>174.8425</v>
      </c>
      <c r="F28" s="41"/>
    </row>
    <row r="29" spans="2:7" x14ac:dyDescent="0.2">
      <c r="B29" s="9" t="s">
        <v>999</v>
      </c>
      <c r="C29" s="167">
        <v>1</v>
      </c>
      <c r="D29" s="107">
        <v>200.952</v>
      </c>
      <c r="E29" s="331">
        <f t="shared" si="1"/>
        <v>200.952</v>
      </c>
      <c r="F29" s="41"/>
    </row>
    <row r="30" spans="2:7" ht="13.5" thickBot="1" x14ac:dyDescent="0.25">
      <c r="B30" s="9" t="s">
        <v>1000</v>
      </c>
      <c r="C30" s="167">
        <v>25</v>
      </c>
      <c r="D30" s="107">
        <v>279.58499999999998</v>
      </c>
      <c r="E30" s="331">
        <f t="shared" si="1"/>
        <v>6989.6249999999991</v>
      </c>
      <c r="F30" s="41"/>
    </row>
    <row r="31" spans="2:7" ht="13.5" thickBot="1" x14ac:dyDescent="0.25">
      <c r="B31" s="9" t="s">
        <v>1001</v>
      </c>
      <c r="C31" s="167">
        <v>1</v>
      </c>
      <c r="D31" s="107">
        <f>250*1.3</f>
        <v>325</v>
      </c>
      <c r="E31" s="331">
        <f t="shared" si="1"/>
        <v>325</v>
      </c>
      <c r="F31" s="41"/>
      <c r="G31" s="48">
        <f>SUM(E16:E31)</f>
        <v>10220.121499999999</v>
      </c>
    </row>
    <row r="32" spans="2:7" ht="13.5" thickBot="1" x14ac:dyDescent="0.25">
      <c r="B32" s="8"/>
      <c r="C32" s="164"/>
      <c r="D32" s="155"/>
      <c r="E32" s="155"/>
      <c r="F32" s="35"/>
    </row>
    <row r="33" spans="2:7" ht="13.5" thickBot="1" x14ac:dyDescent="0.25">
      <c r="B33" s="6" t="s">
        <v>1177</v>
      </c>
      <c r="C33" s="165"/>
      <c r="D33" s="156"/>
      <c r="E33" s="330"/>
      <c r="F33" s="50"/>
    </row>
    <row r="34" spans="2:7" ht="13.5" thickBot="1" x14ac:dyDescent="0.25">
      <c r="B34" s="32" t="s">
        <v>2</v>
      </c>
      <c r="C34" s="168" t="s">
        <v>3</v>
      </c>
      <c r="D34" s="158" t="s">
        <v>4</v>
      </c>
      <c r="E34" s="158" t="s">
        <v>5</v>
      </c>
      <c r="F34" s="40"/>
      <c r="G34" s="136" t="s">
        <v>888</v>
      </c>
    </row>
    <row r="35" spans="2:7" x14ac:dyDescent="0.2">
      <c r="B35" s="9" t="s">
        <v>989</v>
      </c>
      <c r="C35" s="167">
        <v>2</v>
      </c>
      <c r="D35" s="107">
        <v>4.5674999999999999</v>
      </c>
      <c r="E35" s="331">
        <f t="shared" ref="E35:E47" si="2">C35*D35</f>
        <v>9.1349999999999998</v>
      </c>
      <c r="F35" s="41"/>
      <c r="G35" s="137"/>
    </row>
    <row r="36" spans="2:7" x14ac:dyDescent="0.2">
      <c r="B36" s="9" t="s">
        <v>990</v>
      </c>
      <c r="C36" s="167">
        <v>2</v>
      </c>
      <c r="D36" s="107">
        <v>6.3875000000000002</v>
      </c>
      <c r="E36" s="331">
        <f t="shared" si="2"/>
        <v>12.775</v>
      </c>
      <c r="F36" s="41"/>
    </row>
    <row r="37" spans="2:7" x14ac:dyDescent="0.2">
      <c r="B37" s="9" t="s">
        <v>991</v>
      </c>
      <c r="C37" s="167">
        <v>2</v>
      </c>
      <c r="D37" s="107">
        <v>9.2575000000000003</v>
      </c>
      <c r="E37" s="331">
        <f t="shared" si="2"/>
        <v>18.515000000000001</v>
      </c>
      <c r="F37" s="41"/>
    </row>
    <row r="38" spans="2:7" x14ac:dyDescent="0.2">
      <c r="B38" s="9" t="s">
        <v>1002</v>
      </c>
      <c r="C38" s="167">
        <v>2</v>
      </c>
      <c r="D38" s="107">
        <v>13.737499999999999</v>
      </c>
      <c r="E38" s="331">
        <f t="shared" si="2"/>
        <v>27.474999999999998</v>
      </c>
      <c r="F38" s="41"/>
    </row>
    <row r="39" spans="2:7" x14ac:dyDescent="0.2">
      <c r="B39" s="9" t="s">
        <v>993</v>
      </c>
      <c r="C39" s="167">
        <v>2</v>
      </c>
      <c r="D39" s="107">
        <v>29.294999999999998</v>
      </c>
      <c r="E39" s="331">
        <f t="shared" si="2"/>
        <v>58.589999999999996</v>
      </c>
      <c r="F39" s="41"/>
    </row>
    <row r="40" spans="2:7" x14ac:dyDescent="0.2">
      <c r="B40" s="9" t="s">
        <v>994</v>
      </c>
      <c r="C40" s="167">
        <v>2</v>
      </c>
      <c r="D40" s="107">
        <v>45.675000000000004</v>
      </c>
      <c r="E40" s="331">
        <f t="shared" si="2"/>
        <v>91.350000000000009</v>
      </c>
      <c r="F40" s="41"/>
    </row>
    <row r="41" spans="2:7" x14ac:dyDescent="0.2">
      <c r="B41" s="9" t="s">
        <v>995</v>
      </c>
      <c r="C41" s="167">
        <v>2</v>
      </c>
      <c r="D41" s="107">
        <v>71.102500000000006</v>
      </c>
      <c r="E41" s="331">
        <f t="shared" si="2"/>
        <v>142.20500000000001</v>
      </c>
      <c r="F41" s="41"/>
    </row>
    <row r="42" spans="2:7" x14ac:dyDescent="0.2">
      <c r="B42" s="9" t="s">
        <v>996</v>
      </c>
      <c r="C42" s="167">
        <v>2</v>
      </c>
      <c r="D42" s="107">
        <v>112.80499999999999</v>
      </c>
      <c r="E42" s="331">
        <f t="shared" si="2"/>
        <v>225.60999999999999</v>
      </c>
      <c r="F42" s="41"/>
    </row>
    <row r="43" spans="2:7" x14ac:dyDescent="0.2">
      <c r="B43" s="9" t="s">
        <v>997</v>
      </c>
      <c r="C43" s="167">
        <v>2</v>
      </c>
      <c r="D43" s="107">
        <v>183.4</v>
      </c>
      <c r="E43" s="331">
        <f t="shared" si="2"/>
        <v>366.8</v>
      </c>
      <c r="F43" s="41"/>
    </row>
    <row r="44" spans="2:7" x14ac:dyDescent="0.2">
      <c r="B44" s="9" t="s">
        <v>998</v>
      </c>
      <c r="C44" s="167">
        <v>2</v>
      </c>
      <c r="D44" s="107">
        <f>175*1.5</f>
        <v>262.5</v>
      </c>
      <c r="E44" s="331">
        <f t="shared" si="2"/>
        <v>525</v>
      </c>
      <c r="F44" s="41"/>
    </row>
    <row r="45" spans="2:7" x14ac:dyDescent="0.2">
      <c r="B45" s="9" t="s">
        <v>999</v>
      </c>
      <c r="C45" s="167">
        <v>2</v>
      </c>
      <c r="D45" s="107">
        <v>301</v>
      </c>
      <c r="E45" s="331">
        <f t="shared" si="2"/>
        <v>602</v>
      </c>
      <c r="F45" s="41"/>
      <c r="G45" s="19"/>
    </row>
    <row r="46" spans="2:7" ht="13.5" thickBot="1" x14ac:dyDescent="0.25">
      <c r="B46" s="9" t="s">
        <v>1000</v>
      </c>
      <c r="C46" s="167">
        <v>2</v>
      </c>
      <c r="D46" s="107">
        <f>290*1.3</f>
        <v>377</v>
      </c>
      <c r="E46" s="331">
        <f t="shared" si="2"/>
        <v>754</v>
      </c>
      <c r="F46" s="41"/>
      <c r="G46" s="19"/>
    </row>
    <row r="47" spans="2:7" ht="13.5" thickBot="1" x14ac:dyDescent="0.25">
      <c r="B47" s="9" t="s">
        <v>1001</v>
      </c>
      <c r="C47" s="167">
        <v>2</v>
      </c>
      <c r="D47" s="107">
        <v>478</v>
      </c>
      <c r="E47" s="331">
        <f t="shared" si="2"/>
        <v>956</v>
      </c>
      <c r="F47" s="41"/>
      <c r="G47" s="48">
        <f>SUM(E35:E47)</f>
        <v>3789.4549999999999</v>
      </c>
    </row>
    <row r="48" spans="2:7" ht="13.5" thickBot="1" x14ac:dyDescent="0.25">
      <c r="B48" s="8"/>
      <c r="C48" s="164"/>
      <c r="D48" s="155"/>
      <c r="E48" s="155"/>
      <c r="F48" s="35"/>
    </row>
    <row r="49" spans="2:7" ht="13.5" thickBot="1" x14ac:dyDescent="0.25">
      <c r="B49" s="6" t="s">
        <v>1178</v>
      </c>
      <c r="C49" s="165"/>
      <c r="D49" s="156"/>
      <c r="E49" s="330"/>
      <c r="F49" s="50"/>
    </row>
    <row r="50" spans="2:7" ht="13.5" thickBot="1" x14ac:dyDescent="0.25">
      <c r="B50" s="32" t="s">
        <v>2</v>
      </c>
      <c r="C50" s="168" t="s">
        <v>3</v>
      </c>
      <c r="D50" s="158" t="s">
        <v>4</v>
      </c>
      <c r="E50" s="158" t="s">
        <v>5</v>
      </c>
      <c r="F50" s="40"/>
      <c r="G50" s="136" t="s">
        <v>888</v>
      </c>
    </row>
    <row r="51" spans="2:7" x14ac:dyDescent="0.2">
      <c r="B51" s="14" t="s">
        <v>536</v>
      </c>
      <c r="C51" s="169">
        <v>1</v>
      </c>
      <c r="D51" s="107">
        <v>3.3915840000000004</v>
      </c>
      <c r="E51" s="331">
        <f t="shared" ref="E51:E66" si="3">C51*D51</f>
        <v>3.3915840000000004</v>
      </c>
      <c r="F51" s="41"/>
      <c r="G51" s="137"/>
    </row>
    <row r="52" spans="2:7" x14ac:dyDescent="0.2">
      <c r="B52" s="15" t="s">
        <v>433</v>
      </c>
      <c r="C52" s="170">
        <v>1</v>
      </c>
      <c r="D52" s="107">
        <v>3.5559720000000001</v>
      </c>
      <c r="E52" s="331">
        <f t="shared" si="3"/>
        <v>3.5559720000000001</v>
      </c>
      <c r="F52" s="41"/>
    </row>
    <row r="53" spans="2:7" x14ac:dyDescent="0.2">
      <c r="B53" s="14" t="s">
        <v>424</v>
      </c>
      <c r="C53" s="171">
        <v>20</v>
      </c>
      <c r="D53" s="107">
        <v>5.5891920000000006</v>
      </c>
      <c r="E53" s="331">
        <f t="shared" si="3"/>
        <v>111.78384000000001</v>
      </c>
      <c r="F53" s="41"/>
    </row>
    <row r="54" spans="2:7" x14ac:dyDescent="0.2">
      <c r="B54" s="12" t="s">
        <v>537</v>
      </c>
      <c r="C54" s="169">
        <v>20</v>
      </c>
      <c r="D54" s="107">
        <v>5.693016000000001</v>
      </c>
      <c r="E54" s="331">
        <f t="shared" si="3"/>
        <v>113.86032000000002</v>
      </c>
      <c r="F54" s="41"/>
    </row>
    <row r="55" spans="2:7" x14ac:dyDescent="0.2">
      <c r="B55" s="9" t="s">
        <v>538</v>
      </c>
      <c r="C55" s="172">
        <v>15</v>
      </c>
      <c r="D55" s="107">
        <v>8.1242280000000004</v>
      </c>
      <c r="E55" s="331">
        <f t="shared" si="3"/>
        <v>121.86342</v>
      </c>
      <c r="F55" s="41"/>
    </row>
    <row r="56" spans="2:7" x14ac:dyDescent="0.2">
      <c r="B56" s="9" t="s">
        <v>539</v>
      </c>
      <c r="C56" s="172">
        <v>20</v>
      </c>
      <c r="D56" s="107">
        <v>12.040339500000002</v>
      </c>
      <c r="E56" s="331">
        <f t="shared" si="3"/>
        <v>240.80679000000003</v>
      </c>
      <c r="F56" s="41"/>
    </row>
    <row r="57" spans="2:7" x14ac:dyDescent="0.2">
      <c r="B57" s="9" t="s">
        <v>540</v>
      </c>
      <c r="C57" s="172">
        <v>100</v>
      </c>
      <c r="D57" s="107">
        <v>14.765719500000001</v>
      </c>
      <c r="E57" s="331">
        <f t="shared" si="3"/>
        <v>1476.57195</v>
      </c>
      <c r="F57" s="41"/>
    </row>
    <row r="58" spans="2:7" x14ac:dyDescent="0.2">
      <c r="B58" s="9" t="s">
        <v>541</v>
      </c>
      <c r="C58" s="172">
        <v>20</v>
      </c>
      <c r="D58" s="107">
        <v>26.024675249999998</v>
      </c>
      <c r="E58" s="331">
        <f t="shared" si="3"/>
        <v>520.49350499999991</v>
      </c>
      <c r="F58" s="41"/>
    </row>
    <row r="59" spans="2:7" x14ac:dyDescent="0.2">
      <c r="B59" s="9" t="s">
        <v>429</v>
      </c>
      <c r="C59" s="172">
        <v>20</v>
      </c>
      <c r="D59" s="107">
        <v>51.176039250000002</v>
      </c>
      <c r="E59" s="331">
        <f t="shared" si="3"/>
        <v>1023.520785</v>
      </c>
      <c r="F59" s="41"/>
    </row>
    <row r="60" spans="2:7" x14ac:dyDescent="0.2">
      <c r="B60" s="9" t="s">
        <v>431</v>
      </c>
      <c r="C60" s="172">
        <v>5</v>
      </c>
      <c r="D60" s="107">
        <v>83.64</v>
      </c>
      <c r="E60" s="331">
        <f t="shared" si="3"/>
        <v>418.2</v>
      </c>
      <c r="F60" s="41"/>
    </row>
    <row r="61" spans="2:7" x14ac:dyDescent="0.2">
      <c r="B61" s="9" t="s">
        <v>542</v>
      </c>
      <c r="C61" s="172">
        <v>1</v>
      </c>
      <c r="D61" s="107">
        <v>206.92</v>
      </c>
      <c r="E61" s="331">
        <f t="shared" si="3"/>
        <v>206.92</v>
      </c>
      <c r="F61" s="41"/>
    </row>
    <row r="62" spans="2:7" x14ac:dyDescent="0.2">
      <c r="B62" s="18" t="s">
        <v>435</v>
      </c>
      <c r="C62" s="172">
        <v>1</v>
      </c>
      <c r="D62" s="107">
        <v>592.14400000000001</v>
      </c>
      <c r="E62" s="331">
        <f t="shared" si="3"/>
        <v>592.14400000000001</v>
      </c>
      <c r="F62" s="41"/>
    </row>
    <row r="63" spans="2:7" x14ac:dyDescent="0.2">
      <c r="B63" s="18" t="s">
        <v>543</v>
      </c>
      <c r="C63" s="172">
        <v>1</v>
      </c>
      <c r="D63" s="107">
        <v>732.61599999999999</v>
      </c>
      <c r="E63" s="331">
        <f t="shared" si="3"/>
        <v>732.61599999999999</v>
      </c>
      <c r="F63" s="41"/>
    </row>
    <row r="64" spans="2:7" x14ac:dyDescent="0.2">
      <c r="B64" s="18" t="s">
        <v>436</v>
      </c>
      <c r="C64" s="172">
        <v>1</v>
      </c>
      <c r="D64" s="107">
        <v>732.61599999999999</v>
      </c>
      <c r="E64" s="331">
        <f t="shared" si="3"/>
        <v>732.61599999999999</v>
      </c>
      <c r="F64" s="41"/>
    </row>
    <row r="65" spans="2:7" ht="13.5" thickBot="1" x14ac:dyDescent="0.25">
      <c r="B65" s="18" t="s">
        <v>544</v>
      </c>
      <c r="C65" s="172">
        <v>5</v>
      </c>
      <c r="D65" s="107">
        <v>853</v>
      </c>
      <c r="E65" s="331">
        <f t="shared" si="3"/>
        <v>4265</v>
      </c>
      <c r="F65" s="41"/>
    </row>
    <row r="66" spans="2:7" ht="13.5" thickBot="1" x14ac:dyDescent="0.25">
      <c r="B66" s="18" t="s">
        <v>545</v>
      </c>
      <c r="C66" s="172">
        <v>1</v>
      </c>
      <c r="D66" s="107">
        <v>1116.4080000000001</v>
      </c>
      <c r="E66" s="331">
        <f t="shared" si="3"/>
        <v>1116.4080000000001</v>
      </c>
      <c r="F66" s="41"/>
      <c r="G66" s="48">
        <f>SUM(E51:E66)</f>
        <v>11679.752165999998</v>
      </c>
    </row>
    <row r="67" spans="2:7" ht="13.5" thickBot="1" x14ac:dyDescent="0.25">
      <c r="B67" s="8"/>
      <c r="C67" s="164"/>
      <c r="D67" s="155"/>
      <c r="E67" s="155"/>
      <c r="F67" s="35"/>
    </row>
    <row r="68" spans="2:7" ht="13.5" thickBot="1" x14ac:dyDescent="0.25">
      <c r="B68" s="6" t="s">
        <v>1179</v>
      </c>
      <c r="C68" s="165"/>
      <c r="D68" s="156"/>
      <c r="E68" s="330"/>
      <c r="F68" s="50"/>
    </row>
    <row r="69" spans="2:7" ht="13.5" thickBot="1" x14ac:dyDescent="0.25">
      <c r="B69" s="33" t="s">
        <v>2</v>
      </c>
      <c r="C69" s="168" t="s">
        <v>3</v>
      </c>
      <c r="D69" s="158" t="s">
        <v>4</v>
      </c>
      <c r="E69" s="158" t="s">
        <v>5</v>
      </c>
      <c r="F69" s="40"/>
      <c r="G69" s="136" t="s">
        <v>888</v>
      </c>
    </row>
    <row r="70" spans="2:7" x14ac:dyDescent="0.2">
      <c r="B70" s="26" t="s">
        <v>424</v>
      </c>
      <c r="C70" s="173">
        <v>1</v>
      </c>
      <c r="D70" s="107">
        <v>3.2416388888888892</v>
      </c>
      <c r="E70" s="331">
        <f t="shared" ref="E70:E83" si="4">C70*D70</f>
        <v>3.2416388888888892</v>
      </c>
      <c r="F70" s="41"/>
      <c r="G70" s="137"/>
    </row>
    <row r="71" spans="2:7" x14ac:dyDescent="0.2">
      <c r="B71" s="18" t="s">
        <v>537</v>
      </c>
      <c r="C71" s="172">
        <v>5</v>
      </c>
      <c r="D71" s="107">
        <v>4.2436000000000007</v>
      </c>
      <c r="E71" s="331">
        <f t="shared" si="4"/>
        <v>21.218000000000004</v>
      </c>
      <c r="F71" s="41"/>
    </row>
    <row r="72" spans="2:7" x14ac:dyDescent="0.2">
      <c r="B72" s="16" t="s">
        <v>538</v>
      </c>
      <c r="C72" s="173">
        <v>1</v>
      </c>
      <c r="D72" s="107">
        <v>5.3045</v>
      </c>
      <c r="E72" s="331">
        <f t="shared" si="4"/>
        <v>5.3045</v>
      </c>
      <c r="F72" s="41"/>
    </row>
    <row r="73" spans="2:7" x14ac:dyDescent="0.2">
      <c r="B73" s="9" t="s">
        <v>539</v>
      </c>
      <c r="C73" s="172">
        <v>25</v>
      </c>
      <c r="D73" s="107">
        <v>7.0284624999999998</v>
      </c>
      <c r="E73" s="331">
        <f t="shared" si="4"/>
        <v>175.71156249999999</v>
      </c>
      <c r="F73" s="41"/>
    </row>
    <row r="74" spans="2:7" x14ac:dyDescent="0.2">
      <c r="B74" s="9" t="s">
        <v>540</v>
      </c>
      <c r="C74" s="172">
        <v>120</v>
      </c>
      <c r="D74" s="107">
        <v>8.7855781250000007</v>
      </c>
      <c r="E74" s="331">
        <f t="shared" si="4"/>
        <v>1054.2693750000001</v>
      </c>
      <c r="F74" s="41"/>
    </row>
    <row r="75" spans="2:7" x14ac:dyDescent="0.2">
      <c r="B75" s="9" t="s">
        <v>541</v>
      </c>
      <c r="C75" s="172">
        <v>5</v>
      </c>
      <c r="D75" s="107">
        <v>15.515662499999998</v>
      </c>
      <c r="E75" s="331">
        <f t="shared" si="4"/>
        <v>77.578312499999981</v>
      </c>
      <c r="F75" s="41"/>
    </row>
    <row r="76" spans="2:7" x14ac:dyDescent="0.2">
      <c r="B76" s="9" t="s">
        <v>429</v>
      </c>
      <c r="C76" s="172">
        <v>10</v>
      </c>
      <c r="D76" s="107">
        <v>27.948084375000001</v>
      </c>
      <c r="E76" s="331">
        <f t="shared" si="4"/>
        <v>279.48084375000002</v>
      </c>
      <c r="F76" s="41"/>
    </row>
    <row r="77" spans="2:7" x14ac:dyDescent="0.2">
      <c r="B77" s="9" t="s">
        <v>431</v>
      </c>
      <c r="C77" s="172">
        <v>1</v>
      </c>
      <c r="D77" s="107">
        <v>77.651986111111114</v>
      </c>
      <c r="E77" s="331">
        <f t="shared" si="4"/>
        <v>77.651986111111114</v>
      </c>
      <c r="F77" s="41"/>
    </row>
    <row r="78" spans="2:7" x14ac:dyDescent="0.2">
      <c r="B78" s="9" t="s">
        <v>542</v>
      </c>
      <c r="C78" s="172">
        <v>1</v>
      </c>
      <c r="D78" s="107">
        <v>115.31393611111112</v>
      </c>
      <c r="E78" s="331">
        <f t="shared" si="4"/>
        <v>115.31393611111112</v>
      </c>
      <c r="F78" s="41"/>
    </row>
    <row r="79" spans="2:7" x14ac:dyDescent="0.2">
      <c r="B79" s="18" t="s">
        <v>435</v>
      </c>
      <c r="C79" s="172">
        <v>1</v>
      </c>
      <c r="D79" s="107">
        <v>683.95633611111123</v>
      </c>
      <c r="E79" s="331">
        <f t="shared" si="4"/>
        <v>683.95633611111123</v>
      </c>
      <c r="F79" s="41"/>
    </row>
    <row r="80" spans="2:7" x14ac:dyDescent="0.2">
      <c r="B80" s="18" t="s">
        <v>543</v>
      </c>
      <c r="C80" s="172">
        <v>1</v>
      </c>
      <c r="D80" s="107">
        <v>937.74719166666682</v>
      </c>
      <c r="E80" s="331">
        <f t="shared" si="4"/>
        <v>937.74719166666682</v>
      </c>
      <c r="F80" s="41"/>
    </row>
    <row r="81" spans="2:11" x14ac:dyDescent="0.2">
      <c r="B81" s="18" t="s">
        <v>436</v>
      </c>
      <c r="C81" s="172">
        <v>1</v>
      </c>
      <c r="D81" s="107">
        <v>1062.4324111111114</v>
      </c>
      <c r="E81" s="331">
        <f t="shared" si="4"/>
        <v>1062.4324111111114</v>
      </c>
      <c r="F81" s="41"/>
    </row>
    <row r="82" spans="2:11" ht="13.5" thickBot="1" x14ac:dyDescent="0.25">
      <c r="B82" s="18" t="s">
        <v>544</v>
      </c>
      <c r="C82" s="172">
        <v>1</v>
      </c>
      <c r="D82" s="107">
        <v>1645.9863500000001</v>
      </c>
      <c r="E82" s="331">
        <f t="shared" si="4"/>
        <v>1645.9863500000001</v>
      </c>
      <c r="F82" s="41"/>
    </row>
    <row r="83" spans="2:11" ht="13.5" thickBot="1" x14ac:dyDescent="0.25">
      <c r="B83" s="18" t="s">
        <v>545</v>
      </c>
      <c r="C83" s="172">
        <v>1</v>
      </c>
      <c r="D83" s="107">
        <v>2033.1559111111114</v>
      </c>
      <c r="E83" s="331">
        <f t="shared" si="4"/>
        <v>2033.1559111111114</v>
      </c>
      <c r="F83" s="41"/>
      <c r="G83" s="48">
        <f>SUM(E70:E83)</f>
        <v>8173.0483548611119</v>
      </c>
    </row>
    <row r="84" spans="2:11" ht="13.5" thickBot="1" x14ac:dyDescent="0.25">
      <c r="B84" s="8"/>
      <c r="C84" s="164"/>
      <c r="D84" s="155"/>
      <c r="E84" s="155"/>
      <c r="F84" s="35"/>
    </row>
    <row r="85" spans="2:11" s="140" customFormat="1" ht="13.5" thickBot="1" x14ac:dyDescent="0.25">
      <c r="B85" s="182" t="s">
        <v>1180</v>
      </c>
      <c r="C85" s="183"/>
      <c r="D85" s="184"/>
      <c r="E85" s="332"/>
      <c r="F85" s="141"/>
      <c r="K85" s="185"/>
    </row>
    <row r="86" spans="2:11" ht="13.5" thickBot="1" x14ac:dyDescent="0.25">
      <c r="B86" s="33" t="s">
        <v>2</v>
      </c>
      <c r="C86" s="168" t="s">
        <v>3</v>
      </c>
      <c r="D86" s="158" t="s">
        <v>4</v>
      </c>
      <c r="E86" s="158" t="s">
        <v>5</v>
      </c>
      <c r="F86" s="40"/>
      <c r="G86" s="136" t="s">
        <v>888</v>
      </c>
    </row>
    <row r="87" spans="2:11" x14ac:dyDescent="0.2">
      <c r="B87" s="27" t="s">
        <v>385</v>
      </c>
      <c r="C87" s="169">
        <v>1</v>
      </c>
      <c r="D87" s="107">
        <v>4.4498861111111117</v>
      </c>
      <c r="E87" s="331">
        <f t="shared" ref="E87:E95" si="5">C87*D87</f>
        <v>4.4498861111111117</v>
      </c>
      <c r="F87" s="41"/>
      <c r="G87" s="137"/>
    </row>
    <row r="88" spans="2:11" x14ac:dyDescent="0.2">
      <c r="B88" s="16" t="s">
        <v>386</v>
      </c>
      <c r="C88" s="173">
        <v>1</v>
      </c>
      <c r="D88" s="107">
        <v>5.6876027777777791</v>
      </c>
      <c r="E88" s="331">
        <f t="shared" si="5"/>
        <v>5.6876027777777791</v>
      </c>
      <c r="F88" s="41"/>
    </row>
    <row r="89" spans="2:11" x14ac:dyDescent="0.2">
      <c r="B89" s="16" t="s">
        <v>546</v>
      </c>
      <c r="C89" s="173">
        <v>1</v>
      </c>
      <c r="D89" s="107">
        <v>11.051041666666668</v>
      </c>
      <c r="E89" s="331">
        <f t="shared" si="5"/>
        <v>11.051041666666668</v>
      </c>
      <c r="F89" s="41"/>
    </row>
    <row r="90" spans="2:11" x14ac:dyDescent="0.2">
      <c r="B90" s="9" t="s">
        <v>539</v>
      </c>
      <c r="C90" s="172">
        <v>2</v>
      </c>
      <c r="D90" s="107">
        <v>13.46753611111111</v>
      </c>
      <c r="E90" s="331">
        <f t="shared" si="5"/>
        <v>26.935072222222221</v>
      </c>
      <c r="F90" s="41"/>
    </row>
    <row r="91" spans="2:11" x14ac:dyDescent="0.2">
      <c r="B91" s="9" t="s">
        <v>540</v>
      </c>
      <c r="C91" s="172">
        <v>2</v>
      </c>
      <c r="D91" s="107">
        <v>16.355541666666667</v>
      </c>
      <c r="E91" s="331">
        <f t="shared" si="5"/>
        <v>32.711083333333335</v>
      </c>
      <c r="F91" s="41"/>
    </row>
    <row r="92" spans="2:11" x14ac:dyDescent="0.2">
      <c r="B92" s="9" t="s">
        <v>541</v>
      </c>
      <c r="C92" s="172">
        <v>2</v>
      </c>
      <c r="D92" s="107">
        <v>25.874172222222217</v>
      </c>
      <c r="E92" s="331">
        <f t="shared" si="5"/>
        <v>51.748344444444434</v>
      </c>
      <c r="F92" s="41"/>
    </row>
    <row r="93" spans="2:11" x14ac:dyDescent="0.2">
      <c r="B93" s="9" t="s">
        <v>429</v>
      </c>
      <c r="C93" s="172">
        <v>1</v>
      </c>
      <c r="D93" s="107">
        <v>44.469391666666667</v>
      </c>
      <c r="E93" s="331">
        <f t="shared" si="5"/>
        <v>44.469391666666667</v>
      </c>
      <c r="F93" s="41"/>
    </row>
    <row r="94" spans="2:11" ht="13.5" thickBot="1" x14ac:dyDescent="0.25">
      <c r="B94" s="9" t="s">
        <v>431</v>
      </c>
      <c r="C94" s="172">
        <v>1</v>
      </c>
      <c r="D94" s="107">
        <v>102.73048333333334</v>
      </c>
      <c r="E94" s="331">
        <f t="shared" si="5"/>
        <v>102.73048333333334</v>
      </c>
      <c r="F94" s="41"/>
    </row>
    <row r="95" spans="2:11" ht="13.5" thickBot="1" x14ac:dyDescent="0.25">
      <c r="B95" s="9" t="s">
        <v>542</v>
      </c>
      <c r="C95" s="172">
        <v>1</v>
      </c>
      <c r="D95" s="107">
        <v>197.68103333333335</v>
      </c>
      <c r="E95" s="331">
        <f t="shared" si="5"/>
        <v>197.68103333333335</v>
      </c>
      <c r="F95" s="41"/>
      <c r="G95" s="48">
        <f>SUM(E87:E95)</f>
        <v>477.46393888888889</v>
      </c>
    </row>
    <row r="96" spans="2:11" ht="13.5" thickBot="1" x14ac:dyDescent="0.25">
      <c r="B96" s="8"/>
      <c r="C96" s="164"/>
      <c r="D96" s="155"/>
      <c r="E96" s="155"/>
      <c r="F96" s="35"/>
    </row>
    <row r="97" spans="2:7" ht="13.5" thickBot="1" x14ac:dyDescent="0.25">
      <c r="B97" s="6" t="s">
        <v>1181</v>
      </c>
      <c r="C97" s="174"/>
      <c r="D97" s="159"/>
      <c r="E97" s="333"/>
      <c r="F97" s="35"/>
    </row>
    <row r="98" spans="2:7" ht="13.5" thickBot="1" x14ac:dyDescent="0.25">
      <c r="B98" s="32" t="s">
        <v>2</v>
      </c>
      <c r="C98" s="168" t="s">
        <v>3</v>
      </c>
      <c r="D98" s="158" t="s">
        <v>4</v>
      </c>
      <c r="E98" s="158" t="s">
        <v>5</v>
      </c>
      <c r="F98" s="40"/>
      <c r="G98" s="136" t="s">
        <v>888</v>
      </c>
    </row>
    <row r="99" spans="2:7" x14ac:dyDescent="0.2">
      <c r="B99" s="14" t="s">
        <v>538</v>
      </c>
      <c r="C99" s="175">
        <v>1</v>
      </c>
      <c r="D99" s="107">
        <v>15.573600000000003</v>
      </c>
      <c r="E99" s="331">
        <f>C99*D99</f>
        <v>15.573600000000003</v>
      </c>
      <c r="F99" s="41"/>
      <c r="G99" s="137"/>
    </row>
    <row r="100" spans="2:7" x14ac:dyDescent="0.2">
      <c r="B100" s="14" t="s">
        <v>539</v>
      </c>
      <c r="C100" s="167">
        <v>1</v>
      </c>
      <c r="D100" s="107">
        <v>20.410068000000003</v>
      </c>
      <c r="E100" s="331">
        <f>C100*D100</f>
        <v>20.410068000000003</v>
      </c>
      <c r="F100" s="41"/>
    </row>
    <row r="101" spans="2:7" x14ac:dyDescent="0.2">
      <c r="B101" s="14" t="s">
        <v>540</v>
      </c>
      <c r="C101" s="167">
        <v>2</v>
      </c>
      <c r="D101" s="107">
        <v>26.994239999999998</v>
      </c>
      <c r="E101" s="331">
        <f>C101*D101</f>
        <v>53.988479999999996</v>
      </c>
      <c r="F101" s="41"/>
    </row>
    <row r="102" spans="2:7" ht="13.5" thickBot="1" x14ac:dyDescent="0.25">
      <c r="B102" s="14" t="s">
        <v>541</v>
      </c>
      <c r="C102" s="167">
        <v>2</v>
      </c>
      <c r="D102" s="107">
        <v>49.143360000000001</v>
      </c>
      <c r="E102" s="331">
        <f>C102*D102</f>
        <v>98.286720000000003</v>
      </c>
      <c r="F102" s="41"/>
    </row>
    <row r="103" spans="2:7" ht="13.5" thickBot="1" x14ac:dyDescent="0.25">
      <c r="B103" s="14" t="s">
        <v>429</v>
      </c>
      <c r="C103" s="167">
        <v>1</v>
      </c>
      <c r="D103" s="107">
        <v>79.598400000000012</v>
      </c>
      <c r="E103" s="331">
        <f>C103*D103</f>
        <v>79.598400000000012</v>
      </c>
      <c r="F103" s="41"/>
      <c r="G103" s="48">
        <f>SUM(E99:E103)</f>
        <v>267.85726800000003</v>
      </c>
    </row>
    <row r="104" spans="2:7" ht="13.5" thickBot="1" x14ac:dyDescent="0.25">
      <c r="B104" s="8"/>
      <c r="C104" s="164"/>
      <c r="D104" s="155"/>
      <c r="E104" s="155"/>
      <c r="F104" s="35"/>
    </row>
    <row r="105" spans="2:7" ht="13.5" thickBot="1" x14ac:dyDescent="0.25">
      <c r="B105" s="6" t="s">
        <v>1182</v>
      </c>
      <c r="C105" s="165"/>
      <c r="D105" s="156"/>
      <c r="E105" s="330"/>
      <c r="F105" s="50"/>
    </row>
    <row r="106" spans="2:7" ht="13.5" thickBot="1" x14ac:dyDescent="0.25">
      <c r="B106" s="32" t="s">
        <v>2</v>
      </c>
      <c r="C106" s="168" t="s">
        <v>3</v>
      </c>
      <c r="D106" s="158" t="s">
        <v>4</v>
      </c>
      <c r="E106" s="158" t="s">
        <v>5</v>
      </c>
      <c r="F106" s="40"/>
      <c r="G106" s="136" t="s">
        <v>888</v>
      </c>
    </row>
    <row r="107" spans="2:7" x14ac:dyDescent="0.2">
      <c r="B107" s="9" t="s">
        <v>536</v>
      </c>
      <c r="C107" s="167">
        <v>1</v>
      </c>
      <c r="D107" s="107">
        <v>10.737132000000001</v>
      </c>
      <c r="E107" s="331">
        <f t="shared" ref="E107:E116" si="6">C107*D107</f>
        <v>10.737132000000001</v>
      </c>
      <c r="F107" s="41"/>
      <c r="G107" s="137"/>
    </row>
    <row r="108" spans="2:7" x14ac:dyDescent="0.2">
      <c r="B108" s="9" t="s">
        <v>433</v>
      </c>
      <c r="C108" s="167">
        <v>1</v>
      </c>
      <c r="D108" s="107">
        <v>11.758068000000002</v>
      </c>
      <c r="E108" s="331">
        <f t="shared" si="6"/>
        <v>11.758068000000002</v>
      </c>
      <c r="F108" s="41"/>
    </row>
    <row r="109" spans="2:7" x14ac:dyDescent="0.2">
      <c r="B109" s="9" t="s">
        <v>424</v>
      </c>
      <c r="C109" s="167">
        <v>1</v>
      </c>
      <c r="D109" s="107">
        <v>15.045828000000004</v>
      </c>
      <c r="E109" s="331">
        <f t="shared" si="6"/>
        <v>15.045828000000004</v>
      </c>
      <c r="F109" s="41"/>
    </row>
    <row r="110" spans="2:7" x14ac:dyDescent="0.2">
      <c r="B110" s="9" t="s">
        <v>537</v>
      </c>
      <c r="C110" s="167">
        <v>1</v>
      </c>
      <c r="D110" s="107">
        <v>16.949268</v>
      </c>
      <c r="E110" s="331">
        <f t="shared" si="6"/>
        <v>16.949268</v>
      </c>
      <c r="F110" s="41"/>
    </row>
    <row r="111" spans="2:7" x14ac:dyDescent="0.2">
      <c r="B111" s="9" t="s">
        <v>538</v>
      </c>
      <c r="C111" s="167">
        <v>2</v>
      </c>
      <c r="D111" s="107">
        <v>30.455040000000011</v>
      </c>
      <c r="E111" s="331">
        <f t="shared" si="6"/>
        <v>60.910080000000022</v>
      </c>
      <c r="F111" s="41"/>
    </row>
    <row r="112" spans="2:7" x14ac:dyDescent="0.2">
      <c r="B112" s="9" t="s">
        <v>539</v>
      </c>
      <c r="C112" s="167">
        <v>2</v>
      </c>
      <c r="D112" s="107">
        <v>30.212784000000006</v>
      </c>
      <c r="E112" s="331">
        <f t="shared" si="6"/>
        <v>60.425568000000013</v>
      </c>
      <c r="F112" s="41"/>
    </row>
    <row r="113" spans="2:7" x14ac:dyDescent="0.2">
      <c r="B113" s="9" t="s">
        <v>540</v>
      </c>
      <c r="C113" s="167">
        <v>2</v>
      </c>
      <c r="D113" s="107">
        <v>48.191640000000007</v>
      </c>
      <c r="E113" s="331">
        <f t="shared" si="6"/>
        <v>96.383280000000013</v>
      </c>
      <c r="F113" s="41"/>
    </row>
    <row r="114" spans="2:7" x14ac:dyDescent="0.2">
      <c r="B114" s="9" t="s">
        <v>541</v>
      </c>
      <c r="C114" s="167">
        <v>1</v>
      </c>
      <c r="D114" s="107">
        <v>126.41437200000001</v>
      </c>
      <c r="E114" s="331">
        <f t="shared" si="6"/>
        <v>126.41437200000001</v>
      </c>
      <c r="F114" s="41"/>
    </row>
    <row r="115" spans="2:7" ht="12" customHeight="1" thickBot="1" x14ac:dyDescent="0.25">
      <c r="B115" s="9" t="s">
        <v>429</v>
      </c>
      <c r="C115" s="167">
        <v>1</v>
      </c>
      <c r="D115" s="107">
        <v>383.26629600000001</v>
      </c>
      <c r="E115" s="331">
        <f t="shared" si="6"/>
        <v>383.26629600000001</v>
      </c>
      <c r="F115" s="41"/>
    </row>
    <row r="116" spans="2:7" ht="13.5" thickBot="1" x14ac:dyDescent="0.25">
      <c r="B116" s="9" t="s">
        <v>431</v>
      </c>
      <c r="C116" s="167">
        <v>1</v>
      </c>
      <c r="D116" s="107">
        <v>637.32362400000011</v>
      </c>
      <c r="E116" s="331">
        <f t="shared" si="6"/>
        <v>637.32362400000011</v>
      </c>
      <c r="F116" s="41"/>
      <c r="G116" s="48">
        <f>SUM(E107:E116)</f>
        <v>1419.2135160000003</v>
      </c>
    </row>
    <row r="117" spans="2:7" ht="13.5" thickBot="1" x14ac:dyDescent="0.25">
      <c r="B117" s="8"/>
      <c r="C117" s="164"/>
      <c r="D117" s="155"/>
      <c r="E117" s="155"/>
      <c r="F117" s="35"/>
    </row>
    <row r="118" spans="2:7" ht="13.5" thickBot="1" x14ac:dyDescent="0.25">
      <c r="B118" s="6" t="s">
        <v>1183</v>
      </c>
      <c r="C118" s="174"/>
      <c r="D118" s="159"/>
      <c r="E118" s="333"/>
      <c r="F118" s="35"/>
    </row>
    <row r="119" spans="2:7" ht="13.5" thickBot="1" x14ac:dyDescent="0.25">
      <c r="B119" s="32" t="s">
        <v>2</v>
      </c>
      <c r="C119" s="168" t="s">
        <v>3</v>
      </c>
      <c r="D119" s="158" t="s">
        <v>4</v>
      </c>
      <c r="E119" s="158" t="s">
        <v>5</v>
      </c>
      <c r="F119" s="40"/>
      <c r="G119" s="136" t="s">
        <v>888</v>
      </c>
    </row>
    <row r="120" spans="2:7" x14ac:dyDescent="0.2">
      <c r="B120" s="9" t="s">
        <v>547</v>
      </c>
      <c r="C120" s="167">
        <v>1</v>
      </c>
      <c r="D120" s="107">
        <v>121.952</v>
      </c>
      <c r="E120" s="331">
        <f>C120*D120</f>
        <v>121.952</v>
      </c>
      <c r="F120" s="41"/>
      <c r="G120" s="137"/>
    </row>
    <row r="121" spans="2:7" ht="13.5" thickBot="1" x14ac:dyDescent="0.25">
      <c r="B121" s="9" t="s">
        <v>548</v>
      </c>
      <c r="C121" s="167">
        <v>1</v>
      </c>
      <c r="D121" s="107">
        <v>121.952</v>
      </c>
      <c r="E121" s="331">
        <f>C121*D121</f>
        <v>121.952</v>
      </c>
      <c r="F121" s="41"/>
    </row>
    <row r="122" spans="2:7" ht="13.5" thickBot="1" x14ac:dyDescent="0.25">
      <c r="B122" s="9" t="s">
        <v>549</v>
      </c>
      <c r="C122" s="167">
        <v>1</v>
      </c>
      <c r="D122" s="107">
        <v>121.952</v>
      </c>
      <c r="E122" s="331">
        <f>C122*D122</f>
        <v>121.952</v>
      </c>
      <c r="F122" s="41"/>
      <c r="G122" s="48">
        <f>SUM(E120:E122)</f>
        <v>365.85599999999999</v>
      </c>
    </row>
    <row r="123" spans="2:7" ht="13.5" thickBot="1" x14ac:dyDescent="0.25">
      <c r="B123" s="8"/>
      <c r="C123" s="164"/>
      <c r="D123" s="155"/>
      <c r="E123" s="155"/>
      <c r="F123" s="35"/>
    </row>
    <row r="124" spans="2:7" ht="13.5" thickBot="1" x14ac:dyDescent="0.25">
      <c r="B124" s="6" t="s">
        <v>1184</v>
      </c>
      <c r="C124" s="165"/>
      <c r="D124" s="156"/>
      <c r="E124" s="330"/>
      <c r="F124" s="50"/>
    </row>
    <row r="125" spans="2:7" ht="13.5" thickBot="1" x14ac:dyDescent="0.25">
      <c r="B125" s="33" t="s">
        <v>2</v>
      </c>
      <c r="C125" s="168" t="s">
        <v>3</v>
      </c>
      <c r="D125" s="158" t="s">
        <v>4</v>
      </c>
      <c r="E125" s="158" t="s">
        <v>5</v>
      </c>
      <c r="F125" s="40"/>
      <c r="G125" s="136" t="s">
        <v>888</v>
      </c>
    </row>
    <row r="126" spans="2:7" x14ac:dyDescent="0.2">
      <c r="B126" s="16" t="s">
        <v>537</v>
      </c>
      <c r="C126" s="175">
        <v>1</v>
      </c>
      <c r="D126" s="107">
        <v>8.5535062500000016</v>
      </c>
      <c r="E126" s="331">
        <f t="shared" ref="E126:E133" si="7">C126*D126</f>
        <v>8.5535062500000016</v>
      </c>
      <c r="F126" s="41"/>
      <c r="G126" s="137"/>
    </row>
    <row r="127" spans="2:7" x14ac:dyDescent="0.2">
      <c r="B127" s="16" t="s">
        <v>538</v>
      </c>
      <c r="C127" s="176">
        <v>1</v>
      </c>
      <c r="D127" s="107">
        <v>13.592781249999998</v>
      </c>
      <c r="E127" s="331">
        <f t="shared" si="7"/>
        <v>13.592781249999998</v>
      </c>
      <c r="F127" s="41"/>
    </row>
    <row r="128" spans="2:7" x14ac:dyDescent="0.2">
      <c r="B128" s="9" t="s">
        <v>539</v>
      </c>
      <c r="C128" s="167">
        <v>1</v>
      </c>
      <c r="D128" s="107">
        <v>20.985928125000004</v>
      </c>
      <c r="E128" s="331">
        <f t="shared" si="7"/>
        <v>20.985928125000004</v>
      </c>
      <c r="F128" s="41"/>
    </row>
    <row r="129" spans="2:7" x14ac:dyDescent="0.2">
      <c r="B129" s="9" t="s">
        <v>540</v>
      </c>
      <c r="C129" s="167">
        <v>1</v>
      </c>
      <c r="D129" s="107">
        <v>28.412228125000002</v>
      </c>
      <c r="E129" s="331">
        <f t="shared" si="7"/>
        <v>28.412228125000002</v>
      </c>
      <c r="F129" s="41"/>
    </row>
    <row r="130" spans="2:7" x14ac:dyDescent="0.2">
      <c r="B130" s="9" t="s">
        <v>541</v>
      </c>
      <c r="C130" s="167">
        <v>1</v>
      </c>
      <c r="D130" s="107">
        <v>73.8</v>
      </c>
      <c r="E130" s="331">
        <f t="shared" si="7"/>
        <v>73.8</v>
      </c>
      <c r="F130" s="41"/>
    </row>
    <row r="131" spans="2:7" x14ac:dyDescent="0.2">
      <c r="B131" s="9" t="s">
        <v>429</v>
      </c>
      <c r="C131" s="167">
        <v>1</v>
      </c>
      <c r="D131" s="107">
        <v>150.54834062500001</v>
      </c>
      <c r="E131" s="331">
        <f t="shared" si="7"/>
        <v>150.54834062500001</v>
      </c>
      <c r="F131" s="41"/>
    </row>
    <row r="132" spans="2:7" ht="13.5" thickBot="1" x14ac:dyDescent="0.25">
      <c r="B132" s="9" t="s">
        <v>431</v>
      </c>
      <c r="C132" s="167">
        <v>1</v>
      </c>
      <c r="D132" s="107">
        <v>406.02632187500001</v>
      </c>
      <c r="E132" s="331">
        <f t="shared" si="7"/>
        <v>406.02632187500001</v>
      </c>
      <c r="F132" s="41"/>
    </row>
    <row r="133" spans="2:7" ht="13.5" thickBot="1" x14ac:dyDescent="0.25">
      <c r="B133" s="9" t="s">
        <v>542</v>
      </c>
      <c r="C133" s="167">
        <v>1</v>
      </c>
      <c r="D133" s="107">
        <v>779.89411250000001</v>
      </c>
      <c r="E133" s="331">
        <f t="shared" si="7"/>
        <v>779.89411250000001</v>
      </c>
      <c r="F133" s="41"/>
      <c r="G133" s="48">
        <f>SUM(E126:E133)</f>
        <v>1481.81321875</v>
      </c>
    </row>
    <row r="134" spans="2:7" ht="13.5" thickBot="1" x14ac:dyDescent="0.25">
      <c r="B134" s="8"/>
      <c r="C134" s="164"/>
      <c r="D134" s="155"/>
      <c r="E134" s="155"/>
      <c r="F134" s="35"/>
    </row>
    <row r="135" spans="2:7" ht="13.5" thickBot="1" x14ac:dyDescent="0.25">
      <c r="B135" s="6" t="s">
        <v>1185</v>
      </c>
      <c r="C135" s="174"/>
      <c r="D135" s="159"/>
      <c r="E135" s="333"/>
      <c r="F135" s="35"/>
    </row>
    <row r="136" spans="2:7" ht="13.5" thickBot="1" x14ac:dyDescent="0.25">
      <c r="B136" s="32" t="s">
        <v>2</v>
      </c>
      <c r="C136" s="168" t="s">
        <v>3</v>
      </c>
      <c r="D136" s="158" t="s">
        <v>4</v>
      </c>
      <c r="E136" s="158" t="s">
        <v>5</v>
      </c>
      <c r="F136" s="40"/>
      <c r="G136" s="136" t="s">
        <v>888</v>
      </c>
    </row>
    <row r="137" spans="2:7" x14ac:dyDescent="0.2">
      <c r="B137" s="9" t="s">
        <v>550</v>
      </c>
      <c r="C137" s="175">
        <v>1</v>
      </c>
      <c r="D137" s="107">
        <v>34.147718750000003</v>
      </c>
      <c r="E137" s="331">
        <f t="shared" ref="E137:E154" si="8">C137*D137</f>
        <v>34.147718750000003</v>
      </c>
      <c r="F137" s="41"/>
      <c r="G137" s="137"/>
    </row>
    <row r="138" spans="2:7" x14ac:dyDescent="0.2">
      <c r="B138" s="9" t="s">
        <v>551</v>
      </c>
      <c r="C138" s="167">
        <v>1</v>
      </c>
      <c r="D138" s="107">
        <v>35.169940104166663</v>
      </c>
      <c r="E138" s="331">
        <f t="shared" si="8"/>
        <v>35.169940104166663</v>
      </c>
      <c r="F138" s="41"/>
    </row>
    <row r="139" spans="2:7" x14ac:dyDescent="0.2">
      <c r="B139" s="9" t="s">
        <v>552</v>
      </c>
      <c r="C139" s="167">
        <v>1</v>
      </c>
      <c r="D139" s="107">
        <v>35.169940104166663</v>
      </c>
      <c r="E139" s="331">
        <f t="shared" si="8"/>
        <v>35.169940104166663</v>
      </c>
      <c r="F139" s="41"/>
    </row>
    <row r="140" spans="2:7" x14ac:dyDescent="0.2">
      <c r="B140" s="9" t="s">
        <v>553</v>
      </c>
      <c r="C140" s="167">
        <v>1</v>
      </c>
      <c r="D140" s="107">
        <v>51.663619791666676</v>
      </c>
      <c r="E140" s="331">
        <f t="shared" si="8"/>
        <v>51.663619791666676</v>
      </c>
      <c r="F140" s="41"/>
    </row>
    <row r="141" spans="2:7" x14ac:dyDescent="0.2">
      <c r="B141" s="9" t="s">
        <v>554</v>
      </c>
      <c r="C141" s="167">
        <v>1</v>
      </c>
      <c r="D141" s="107">
        <v>55.199953124999993</v>
      </c>
      <c r="E141" s="331">
        <f t="shared" si="8"/>
        <v>55.199953124999993</v>
      </c>
      <c r="F141" s="41"/>
    </row>
    <row r="142" spans="2:7" x14ac:dyDescent="0.2">
      <c r="B142" s="9" t="s">
        <v>555</v>
      </c>
      <c r="C142" s="167">
        <v>1</v>
      </c>
      <c r="D142" s="107">
        <v>65.06300781249999</v>
      </c>
      <c r="E142" s="331">
        <f t="shared" si="8"/>
        <v>65.06300781249999</v>
      </c>
      <c r="F142" s="41"/>
    </row>
    <row r="143" spans="2:7" x14ac:dyDescent="0.2">
      <c r="B143" s="9" t="s">
        <v>556</v>
      </c>
      <c r="C143" s="167">
        <v>1</v>
      </c>
      <c r="D143" s="107">
        <v>71.942281250000008</v>
      </c>
      <c r="E143" s="331">
        <f t="shared" si="8"/>
        <v>71.942281250000008</v>
      </c>
      <c r="F143" s="41"/>
    </row>
    <row r="144" spans="2:7" x14ac:dyDescent="0.2">
      <c r="B144" s="9" t="s">
        <v>557</v>
      </c>
      <c r="C144" s="167">
        <v>1</v>
      </c>
      <c r="D144" s="107">
        <v>71.942281250000008</v>
      </c>
      <c r="E144" s="331">
        <f t="shared" si="8"/>
        <v>71.942281250000008</v>
      </c>
      <c r="F144" s="41"/>
    </row>
    <row r="145" spans="2:7" x14ac:dyDescent="0.2">
      <c r="B145" s="9" t="s">
        <v>547</v>
      </c>
      <c r="C145" s="167">
        <v>1</v>
      </c>
      <c r="D145" s="107">
        <v>142.33741666666668</v>
      </c>
      <c r="E145" s="331">
        <f t="shared" si="8"/>
        <v>142.33741666666668</v>
      </c>
      <c r="F145" s="41"/>
    </row>
    <row r="146" spans="2:7" x14ac:dyDescent="0.2">
      <c r="B146" s="9" t="s">
        <v>558</v>
      </c>
      <c r="C146" s="167">
        <v>1</v>
      </c>
      <c r="D146" s="107">
        <v>142.33741666666668</v>
      </c>
      <c r="E146" s="331">
        <f t="shared" si="8"/>
        <v>142.33741666666668</v>
      </c>
      <c r="F146" s="41"/>
    </row>
    <row r="147" spans="2:7" x14ac:dyDescent="0.2">
      <c r="B147" s="9" t="s">
        <v>548</v>
      </c>
      <c r="C147" s="167">
        <v>1</v>
      </c>
      <c r="D147" s="107">
        <v>142.33741666666668</v>
      </c>
      <c r="E147" s="331">
        <f t="shared" si="8"/>
        <v>142.33741666666668</v>
      </c>
      <c r="F147" s="41"/>
    </row>
    <row r="148" spans="2:7" x14ac:dyDescent="0.2">
      <c r="B148" s="9" t="s">
        <v>549</v>
      </c>
      <c r="C148" s="167">
        <v>1</v>
      </c>
      <c r="D148" s="107">
        <v>146.20528125000001</v>
      </c>
      <c r="E148" s="331">
        <f t="shared" si="8"/>
        <v>146.20528125000001</v>
      </c>
      <c r="F148" s="41"/>
    </row>
    <row r="149" spans="2:7" x14ac:dyDescent="0.2">
      <c r="B149" s="9" t="s">
        <v>559</v>
      </c>
      <c r="C149" s="167">
        <v>1</v>
      </c>
      <c r="D149" s="107">
        <v>303.35109375000002</v>
      </c>
      <c r="E149" s="331">
        <f t="shared" si="8"/>
        <v>303.35109375000002</v>
      </c>
      <c r="F149" s="41"/>
    </row>
    <row r="150" spans="2:7" x14ac:dyDescent="0.2">
      <c r="B150" s="9" t="s">
        <v>560</v>
      </c>
      <c r="C150" s="167">
        <v>1</v>
      </c>
      <c r="D150" s="107">
        <v>303.35109375000002</v>
      </c>
      <c r="E150" s="331">
        <f t="shared" si="8"/>
        <v>303.35109375000002</v>
      </c>
      <c r="F150" s="41"/>
    </row>
    <row r="151" spans="2:7" x14ac:dyDescent="0.2">
      <c r="B151" s="9" t="s">
        <v>561</v>
      </c>
      <c r="C151" s="167">
        <v>1</v>
      </c>
      <c r="D151" s="107">
        <v>303.35109375000002</v>
      </c>
      <c r="E151" s="331">
        <f t="shared" si="8"/>
        <v>303.35109375000002</v>
      </c>
      <c r="F151" s="41"/>
    </row>
    <row r="152" spans="2:7" x14ac:dyDescent="0.2">
      <c r="B152" s="9" t="s">
        <v>562</v>
      </c>
      <c r="C152" s="167">
        <v>1</v>
      </c>
      <c r="D152" s="107">
        <v>568.74185937499999</v>
      </c>
      <c r="E152" s="331">
        <f t="shared" si="8"/>
        <v>568.74185937499999</v>
      </c>
      <c r="F152" s="41"/>
    </row>
    <row r="153" spans="2:7" ht="13.5" thickBot="1" x14ac:dyDescent="0.25">
      <c r="B153" s="9" t="s">
        <v>563</v>
      </c>
      <c r="C153" s="167">
        <v>1</v>
      </c>
      <c r="D153" s="107">
        <v>543.75</v>
      </c>
      <c r="E153" s="331">
        <f t="shared" si="8"/>
        <v>543.75</v>
      </c>
      <c r="F153" s="41"/>
    </row>
    <row r="154" spans="2:7" ht="13.5" thickBot="1" x14ac:dyDescent="0.25">
      <c r="B154" s="9" t="s">
        <v>564</v>
      </c>
      <c r="C154" s="167">
        <v>1</v>
      </c>
      <c r="D154" s="107">
        <v>543.75</v>
      </c>
      <c r="E154" s="331">
        <f t="shared" si="8"/>
        <v>543.75</v>
      </c>
      <c r="F154" s="41"/>
      <c r="G154" s="48">
        <f>SUM(E137:E154)</f>
        <v>3559.8114140625003</v>
      </c>
    </row>
    <row r="155" spans="2:7" ht="13.5" thickBot="1" x14ac:dyDescent="0.25">
      <c r="B155" s="8"/>
      <c r="C155" s="164"/>
      <c r="D155" s="155"/>
      <c r="E155" s="155"/>
      <c r="F155" s="35"/>
    </row>
    <row r="156" spans="2:7" ht="13.5" thickBot="1" x14ac:dyDescent="0.25">
      <c r="B156" s="6" t="s">
        <v>1186</v>
      </c>
      <c r="C156" s="165"/>
      <c r="D156" s="156"/>
      <c r="E156" s="330"/>
      <c r="F156" s="50"/>
    </row>
    <row r="157" spans="2:7" ht="13.5" thickBot="1" x14ac:dyDescent="0.25">
      <c r="B157" s="32" t="s">
        <v>2</v>
      </c>
      <c r="C157" s="168" t="s">
        <v>3</v>
      </c>
      <c r="D157" s="158" t="s">
        <v>4</v>
      </c>
      <c r="E157" s="158" t="s">
        <v>5</v>
      </c>
      <c r="F157" s="40"/>
      <c r="G157" s="136" t="s">
        <v>888</v>
      </c>
    </row>
    <row r="158" spans="2:7" x14ac:dyDescent="0.2">
      <c r="B158" s="9" t="s">
        <v>536</v>
      </c>
      <c r="C158" s="167">
        <v>1</v>
      </c>
      <c r="D158" s="107">
        <v>9.7508040000000022</v>
      </c>
      <c r="E158" s="331">
        <f t="shared" ref="E158:E167" si="9">C158*D158</f>
        <v>9.7508040000000022</v>
      </c>
      <c r="F158" s="41"/>
      <c r="G158" s="137"/>
    </row>
    <row r="159" spans="2:7" x14ac:dyDescent="0.2">
      <c r="B159" s="9" t="s">
        <v>433</v>
      </c>
      <c r="C159" s="167">
        <v>1</v>
      </c>
      <c r="D159" s="107">
        <v>11.619636</v>
      </c>
      <c r="E159" s="331">
        <f t="shared" si="9"/>
        <v>11.619636</v>
      </c>
      <c r="F159" s="41"/>
    </row>
    <row r="160" spans="2:7" x14ac:dyDescent="0.2">
      <c r="B160" s="9" t="s">
        <v>424</v>
      </c>
      <c r="C160" s="167">
        <v>5</v>
      </c>
      <c r="D160" s="107">
        <v>16.546950000000002</v>
      </c>
      <c r="E160" s="331">
        <f t="shared" si="9"/>
        <v>82.73475000000002</v>
      </c>
      <c r="F160" s="41"/>
    </row>
    <row r="161" spans="2:7" x14ac:dyDescent="0.2">
      <c r="B161" s="9" t="s">
        <v>537</v>
      </c>
      <c r="C161" s="167">
        <v>5</v>
      </c>
      <c r="D161" s="107">
        <v>18.941391000000003</v>
      </c>
      <c r="E161" s="331">
        <f t="shared" si="9"/>
        <v>94.706955000000022</v>
      </c>
      <c r="F161" s="41"/>
    </row>
    <row r="162" spans="2:7" x14ac:dyDescent="0.2">
      <c r="B162" s="9" t="s">
        <v>538</v>
      </c>
      <c r="C162" s="167">
        <v>1</v>
      </c>
      <c r="D162" s="107">
        <v>31.692276000000007</v>
      </c>
      <c r="E162" s="331">
        <f t="shared" si="9"/>
        <v>31.692276000000007</v>
      </c>
      <c r="F162" s="41"/>
    </row>
    <row r="163" spans="2:7" x14ac:dyDescent="0.2">
      <c r="B163" s="9" t="s">
        <v>539</v>
      </c>
      <c r="C163" s="167">
        <v>15</v>
      </c>
      <c r="D163" s="107">
        <v>31.069332000000003</v>
      </c>
      <c r="E163" s="331">
        <f t="shared" si="9"/>
        <v>466.03998000000001</v>
      </c>
      <c r="F163" s="41"/>
    </row>
    <row r="164" spans="2:7" x14ac:dyDescent="0.2">
      <c r="B164" s="9" t="s">
        <v>540</v>
      </c>
      <c r="C164" s="167">
        <v>50</v>
      </c>
      <c r="D164" s="107">
        <v>33.541640999999998</v>
      </c>
      <c r="E164" s="331">
        <f t="shared" si="9"/>
        <v>1677.08205</v>
      </c>
      <c r="F164" s="41"/>
    </row>
    <row r="165" spans="2:7" x14ac:dyDescent="0.2">
      <c r="B165" s="9" t="s">
        <v>541</v>
      </c>
      <c r="C165" s="167">
        <v>2</v>
      </c>
      <c r="D165" s="107">
        <v>117.597984</v>
      </c>
      <c r="E165" s="331">
        <f t="shared" si="9"/>
        <v>235.19596799999999</v>
      </c>
      <c r="F165" s="41"/>
    </row>
    <row r="166" spans="2:7" ht="13.5" thickBot="1" x14ac:dyDescent="0.25">
      <c r="B166" s="9" t="s">
        <v>429</v>
      </c>
      <c r="C166" s="167">
        <v>2</v>
      </c>
      <c r="D166" s="107">
        <v>381.48398400000002</v>
      </c>
      <c r="E166" s="331">
        <f t="shared" si="9"/>
        <v>762.96796800000004</v>
      </c>
      <c r="F166" s="41"/>
    </row>
    <row r="167" spans="2:7" ht="13.5" thickBot="1" x14ac:dyDescent="0.25">
      <c r="B167" s="9" t="s">
        <v>431</v>
      </c>
      <c r="C167" s="167">
        <v>1</v>
      </c>
      <c r="D167" s="107">
        <v>611.43684000000019</v>
      </c>
      <c r="E167" s="331">
        <f t="shared" si="9"/>
        <v>611.43684000000019</v>
      </c>
      <c r="F167" s="41"/>
      <c r="G167" s="48">
        <f>SUM(E158:E167)</f>
        <v>3983.2272270000003</v>
      </c>
    </row>
    <row r="168" spans="2:7" ht="13.5" thickBot="1" x14ac:dyDescent="0.25">
      <c r="B168" s="8"/>
      <c r="C168" s="164"/>
      <c r="D168" s="155"/>
      <c r="E168" s="155"/>
      <c r="F168" s="35"/>
    </row>
    <row r="169" spans="2:7" ht="13.5" thickBot="1" x14ac:dyDescent="0.25">
      <c r="B169" s="6" t="s">
        <v>1187</v>
      </c>
      <c r="C169" s="165"/>
      <c r="D169" s="156"/>
      <c r="E169" s="330"/>
      <c r="F169" s="50"/>
    </row>
    <row r="170" spans="2:7" ht="13.5" thickBot="1" x14ac:dyDescent="0.25">
      <c r="B170" s="33" t="s">
        <v>2</v>
      </c>
      <c r="C170" s="168" t="s">
        <v>3</v>
      </c>
      <c r="D170" s="158" t="s">
        <v>4</v>
      </c>
      <c r="E170" s="158" t="s">
        <v>5</v>
      </c>
      <c r="F170" s="40"/>
      <c r="G170" s="136" t="s">
        <v>888</v>
      </c>
    </row>
    <row r="171" spans="2:7" x14ac:dyDescent="0.2">
      <c r="B171" s="16" t="s">
        <v>537</v>
      </c>
      <c r="C171" s="175">
        <v>1</v>
      </c>
      <c r="D171" s="107">
        <v>7.6984802604000002</v>
      </c>
      <c r="E171" s="331">
        <f t="shared" ref="E171:E178" si="10">C171*D171</f>
        <v>7.6984802604000002</v>
      </c>
      <c r="F171" s="41"/>
      <c r="G171" s="137"/>
    </row>
    <row r="172" spans="2:7" x14ac:dyDescent="0.2">
      <c r="B172" s="16" t="s">
        <v>538</v>
      </c>
      <c r="C172" s="176">
        <v>1</v>
      </c>
      <c r="D172" s="107">
        <v>10.644499570575</v>
      </c>
      <c r="E172" s="331">
        <f t="shared" si="10"/>
        <v>10.644499570575</v>
      </c>
      <c r="F172" s="41"/>
    </row>
    <row r="173" spans="2:7" x14ac:dyDescent="0.2">
      <c r="B173" s="9" t="s">
        <v>539</v>
      </c>
      <c r="C173" s="167">
        <v>1</v>
      </c>
      <c r="D173" s="107">
        <v>12.248349624825</v>
      </c>
      <c r="E173" s="331">
        <f t="shared" si="10"/>
        <v>12.248349624825</v>
      </c>
      <c r="F173" s="41"/>
    </row>
    <row r="174" spans="2:7" x14ac:dyDescent="0.2">
      <c r="B174" s="9" t="s">
        <v>540</v>
      </c>
      <c r="C174" s="167">
        <v>1</v>
      </c>
      <c r="D174" s="107">
        <v>21.491590726950001</v>
      </c>
      <c r="E174" s="331">
        <f t="shared" si="10"/>
        <v>21.491590726950001</v>
      </c>
      <c r="F174" s="41"/>
    </row>
    <row r="175" spans="2:7" x14ac:dyDescent="0.2">
      <c r="B175" s="9" t="s">
        <v>541</v>
      </c>
      <c r="C175" s="167">
        <v>1</v>
      </c>
      <c r="D175" s="107">
        <v>42.139049846400013</v>
      </c>
      <c r="E175" s="331">
        <f t="shared" si="10"/>
        <v>42.139049846400013</v>
      </c>
      <c r="F175" s="41"/>
    </row>
    <row r="176" spans="2:7" x14ac:dyDescent="0.2">
      <c r="B176" s="9" t="s">
        <v>429</v>
      </c>
      <c r="C176" s="167">
        <v>1</v>
      </c>
      <c r="D176" s="107">
        <v>64.829307456000009</v>
      </c>
      <c r="E176" s="331">
        <f t="shared" si="10"/>
        <v>64.829307456000009</v>
      </c>
      <c r="F176" s="41"/>
    </row>
    <row r="177" spans="2:7" ht="13.5" thickBot="1" x14ac:dyDescent="0.25">
      <c r="B177" s="9" t="s">
        <v>431</v>
      </c>
      <c r="C177" s="167">
        <v>1</v>
      </c>
      <c r="D177" s="107">
        <v>208.54271363287501</v>
      </c>
      <c r="E177" s="331">
        <f t="shared" si="10"/>
        <v>208.54271363287501</v>
      </c>
      <c r="F177" s="41"/>
    </row>
    <row r="178" spans="2:7" ht="13.5" thickBot="1" x14ac:dyDescent="0.25">
      <c r="B178" s="9" t="s">
        <v>542</v>
      </c>
      <c r="C178" s="167">
        <v>1</v>
      </c>
      <c r="D178" s="107">
        <v>441.54836125110006</v>
      </c>
      <c r="E178" s="331">
        <f t="shared" si="10"/>
        <v>441.54836125110006</v>
      </c>
      <c r="F178" s="41"/>
      <c r="G178" s="48">
        <f>SUM(E171:E178)</f>
        <v>809.14235236912509</v>
      </c>
    </row>
    <row r="179" spans="2:7" ht="13.5" thickBot="1" x14ac:dyDescent="0.25">
      <c r="B179" s="8"/>
      <c r="C179" s="164"/>
      <c r="D179" s="155"/>
      <c r="E179" s="155"/>
      <c r="F179" s="35"/>
    </row>
    <row r="180" spans="2:7" ht="13.5" thickBot="1" x14ac:dyDescent="0.25">
      <c r="B180" s="6" t="s">
        <v>1188</v>
      </c>
      <c r="C180" s="165"/>
      <c r="D180" s="156"/>
      <c r="E180" s="330"/>
      <c r="F180" s="50"/>
    </row>
    <row r="181" spans="2:7" ht="13.5" thickBot="1" x14ac:dyDescent="0.25">
      <c r="B181" s="32" t="s">
        <v>2</v>
      </c>
      <c r="C181" s="168" t="s">
        <v>3</v>
      </c>
      <c r="D181" s="158" t="s">
        <v>4</v>
      </c>
      <c r="E181" s="158" t="s">
        <v>5</v>
      </c>
      <c r="F181" s="40"/>
      <c r="G181" s="136" t="s">
        <v>888</v>
      </c>
    </row>
    <row r="182" spans="2:7" x14ac:dyDescent="0.2">
      <c r="B182" s="9" t="s">
        <v>536</v>
      </c>
      <c r="C182" s="167">
        <v>1</v>
      </c>
      <c r="D182" s="107">
        <v>9.3117149999999995</v>
      </c>
      <c r="E182" s="331">
        <f t="shared" ref="E182:E191" si="11">C182*D182</f>
        <v>9.3117149999999995</v>
      </c>
      <c r="F182" s="41"/>
      <c r="G182" s="137"/>
    </row>
    <row r="183" spans="2:7" x14ac:dyDescent="0.2">
      <c r="B183" s="9" t="s">
        <v>433</v>
      </c>
      <c r="C183" s="167">
        <v>1</v>
      </c>
      <c r="D183" s="107">
        <v>11.128635000000001</v>
      </c>
      <c r="E183" s="331">
        <f t="shared" si="11"/>
        <v>11.128635000000001</v>
      </c>
      <c r="F183" s="41"/>
    </row>
    <row r="184" spans="2:7" x14ac:dyDescent="0.2">
      <c r="B184" s="9" t="s">
        <v>424</v>
      </c>
      <c r="C184" s="167">
        <v>1</v>
      </c>
      <c r="D184" s="107">
        <v>15.103147500000002</v>
      </c>
      <c r="E184" s="331">
        <f t="shared" si="11"/>
        <v>15.103147500000002</v>
      </c>
      <c r="F184" s="41"/>
    </row>
    <row r="185" spans="2:7" x14ac:dyDescent="0.2">
      <c r="B185" s="9" t="s">
        <v>537</v>
      </c>
      <c r="C185" s="167">
        <v>1</v>
      </c>
      <c r="D185" s="107">
        <v>16.06838625</v>
      </c>
      <c r="E185" s="331">
        <f t="shared" si="11"/>
        <v>16.06838625</v>
      </c>
      <c r="F185" s="41"/>
    </row>
    <row r="186" spans="2:7" x14ac:dyDescent="0.2">
      <c r="B186" s="9" t="s">
        <v>538</v>
      </c>
      <c r="C186" s="167">
        <v>1</v>
      </c>
      <c r="D186" s="107">
        <v>21</v>
      </c>
      <c r="E186" s="331">
        <f t="shared" si="11"/>
        <v>21</v>
      </c>
      <c r="F186" s="41"/>
    </row>
    <row r="187" spans="2:7" x14ac:dyDescent="0.2">
      <c r="B187" s="9" t="s">
        <v>539</v>
      </c>
      <c r="C187" s="167">
        <v>15</v>
      </c>
      <c r="D187" s="107">
        <v>24.26</v>
      </c>
      <c r="E187" s="331">
        <f t="shared" si="11"/>
        <v>363.90000000000003</v>
      </c>
      <c r="F187" s="41"/>
    </row>
    <row r="188" spans="2:7" x14ac:dyDescent="0.2">
      <c r="B188" s="9" t="s">
        <v>540</v>
      </c>
      <c r="C188" s="167">
        <v>20</v>
      </c>
      <c r="D188" s="107">
        <v>31.25</v>
      </c>
      <c r="E188" s="331">
        <f t="shared" si="11"/>
        <v>625</v>
      </c>
      <c r="F188" s="41"/>
    </row>
    <row r="189" spans="2:7" x14ac:dyDescent="0.2">
      <c r="B189" s="9" t="s">
        <v>541</v>
      </c>
      <c r="C189" s="167">
        <v>1</v>
      </c>
      <c r="D189" s="107">
        <v>81.260000000000005</v>
      </c>
      <c r="E189" s="331">
        <f t="shared" si="11"/>
        <v>81.260000000000005</v>
      </c>
      <c r="F189" s="41"/>
    </row>
    <row r="190" spans="2:7" ht="13.5" thickBot="1" x14ac:dyDescent="0.25">
      <c r="B190" s="9" t="s">
        <v>429</v>
      </c>
      <c r="C190" s="167">
        <v>5</v>
      </c>
      <c r="D190" s="107">
        <v>185</v>
      </c>
      <c r="E190" s="331">
        <f t="shared" si="11"/>
        <v>925</v>
      </c>
      <c r="F190" s="41"/>
    </row>
    <row r="191" spans="2:7" ht="13.5" thickBot="1" x14ac:dyDescent="0.25">
      <c r="B191" s="9" t="s">
        <v>431</v>
      </c>
      <c r="C191" s="167">
        <v>1</v>
      </c>
      <c r="D191" s="107">
        <v>302.36</v>
      </c>
      <c r="E191" s="331">
        <f t="shared" si="11"/>
        <v>302.36</v>
      </c>
      <c r="F191" s="41"/>
      <c r="G191" s="48">
        <f>SUM(E182:E191)</f>
        <v>2370.1318837499998</v>
      </c>
    </row>
    <row r="192" spans="2:7" ht="13.5" thickBot="1" x14ac:dyDescent="0.25">
      <c r="B192" s="8"/>
      <c r="C192" s="164"/>
      <c r="D192" s="155"/>
      <c r="E192" s="155"/>
      <c r="F192" s="35"/>
    </row>
    <row r="193" spans="2:7" ht="13.5" thickBot="1" x14ac:dyDescent="0.25">
      <c r="B193" s="6" t="s">
        <v>1189</v>
      </c>
      <c r="C193" s="165"/>
      <c r="D193" s="156"/>
      <c r="E193" s="330"/>
      <c r="F193" s="50"/>
    </row>
    <row r="194" spans="2:7" ht="13.5" thickBot="1" x14ac:dyDescent="0.25">
      <c r="B194" s="33" t="s">
        <v>2</v>
      </c>
      <c r="C194" s="168" t="s">
        <v>3</v>
      </c>
      <c r="D194" s="158" t="s">
        <v>4</v>
      </c>
      <c r="E194" s="158" t="s">
        <v>5</v>
      </c>
      <c r="F194" s="40"/>
      <c r="G194" s="136" t="s">
        <v>888</v>
      </c>
    </row>
    <row r="195" spans="2:7" x14ac:dyDescent="0.2">
      <c r="B195" s="27" t="s">
        <v>386</v>
      </c>
      <c r="C195" s="175">
        <v>1</v>
      </c>
      <c r="D195" s="107">
        <v>7.6984802604000002</v>
      </c>
      <c r="E195" s="331">
        <f t="shared" ref="E195:E202" si="12">C195*D195</f>
        <v>7.6984802604000002</v>
      </c>
      <c r="F195" s="41"/>
      <c r="G195" s="137"/>
    </row>
    <row r="196" spans="2:7" x14ac:dyDescent="0.2">
      <c r="B196" s="16" t="s">
        <v>538</v>
      </c>
      <c r="C196" s="176">
        <v>1</v>
      </c>
      <c r="D196" s="107">
        <v>10.897739052825001</v>
      </c>
      <c r="E196" s="331">
        <f t="shared" si="12"/>
        <v>10.897739052825001</v>
      </c>
      <c r="F196" s="41"/>
    </row>
    <row r="197" spans="2:7" x14ac:dyDescent="0.2">
      <c r="B197" s="9" t="s">
        <v>539</v>
      </c>
      <c r="C197" s="167">
        <v>1</v>
      </c>
      <c r="D197" s="107">
        <v>12.248349624825</v>
      </c>
      <c r="E197" s="331">
        <f t="shared" si="12"/>
        <v>12.248349624825</v>
      </c>
      <c r="F197" s="41"/>
    </row>
    <row r="198" spans="2:7" x14ac:dyDescent="0.2">
      <c r="B198" s="9" t="s">
        <v>540</v>
      </c>
      <c r="C198" s="167">
        <v>1</v>
      </c>
      <c r="D198" s="107">
        <v>18.933871956225001</v>
      </c>
      <c r="E198" s="331">
        <f t="shared" si="12"/>
        <v>18.933871956225001</v>
      </c>
      <c r="F198" s="41"/>
    </row>
    <row r="199" spans="2:7" x14ac:dyDescent="0.2">
      <c r="B199" s="9" t="s">
        <v>541</v>
      </c>
      <c r="C199" s="167">
        <v>1</v>
      </c>
      <c r="D199" s="107">
        <v>42.139049846400013</v>
      </c>
      <c r="E199" s="331">
        <f t="shared" si="12"/>
        <v>42.139049846400013</v>
      </c>
      <c r="F199" s="41"/>
    </row>
    <row r="200" spans="2:7" x14ac:dyDescent="0.2">
      <c r="B200" s="9" t="s">
        <v>429</v>
      </c>
      <c r="C200" s="167">
        <v>1</v>
      </c>
      <c r="D200" s="107">
        <v>65.11631220255002</v>
      </c>
      <c r="E200" s="331">
        <f t="shared" si="12"/>
        <v>65.11631220255002</v>
      </c>
      <c r="F200" s="41"/>
    </row>
    <row r="201" spans="2:7" ht="13.5" thickBot="1" x14ac:dyDescent="0.25">
      <c r="B201" s="9" t="s">
        <v>431</v>
      </c>
      <c r="C201" s="167">
        <v>1</v>
      </c>
      <c r="D201" s="107">
        <v>173.23</v>
      </c>
      <c r="E201" s="331">
        <f t="shared" si="12"/>
        <v>173.23</v>
      </c>
      <c r="F201" s="41"/>
    </row>
    <row r="202" spans="2:7" ht="13.5" thickBot="1" x14ac:dyDescent="0.25">
      <c r="B202" s="9" t="s">
        <v>542</v>
      </c>
      <c r="C202" s="167">
        <v>1</v>
      </c>
      <c r="D202" s="107">
        <v>285.26</v>
      </c>
      <c r="E202" s="331">
        <f t="shared" si="12"/>
        <v>285.26</v>
      </c>
      <c r="F202" s="41"/>
      <c r="G202" s="48">
        <f>SUM(E195:E202)</f>
        <v>615.52380294322506</v>
      </c>
    </row>
    <row r="203" spans="2:7" ht="13.5" thickBot="1" x14ac:dyDescent="0.25">
      <c r="B203" s="8"/>
      <c r="C203" s="164"/>
      <c r="D203" s="155"/>
      <c r="E203" s="155"/>
      <c r="F203" s="35"/>
    </row>
    <row r="204" spans="2:7" ht="13.5" thickBot="1" x14ac:dyDescent="0.25">
      <c r="B204" s="6" t="s">
        <v>1190</v>
      </c>
      <c r="C204" s="165"/>
      <c r="D204" s="156"/>
      <c r="E204" s="330"/>
      <c r="F204" s="50"/>
    </row>
    <row r="205" spans="2:7" ht="13.5" thickBot="1" x14ac:dyDescent="0.25">
      <c r="B205" s="32" t="s">
        <v>2</v>
      </c>
      <c r="C205" s="168" t="s">
        <v>3</v>
      </c>
      <c r="D205" s="158" t="s">
        <v>4</v>
      </c>
      <c r="E205" s="158" t="s">
        <v>5</v>
      </c>
      <c r="F205" s="40"/>
      <c r="G205" s="136" t="s">
        <v>888</v>
      </c>
    </row>
    <row r="206" spans="2:7" x14ac:dyDescent="0.2">
      <c r="B206" s="14" t="s">
        <v>565</v>
      </c>
      <c r="C206" s="177">
        <v>1</v>
      </c>
      <c r="D206" s="107">
        <v>8.0117520000000013</v>
      </c>
      <c r="E206" s="331">
        <f t="shared" ref="E206:E218" si="13">C206*D206</f>
        <v>8.0117520000000013</v>
      </c>
      <c r="F206" s="41"/>
      <c r="G206" s="137"/>
    </row>
    <row r="207" spans="2:7" x14ac:dyDescent="0.2">
      <c r="B207" s="14" t="s">
        <v>566</v>
      </c>
      <c r="C207" s="177">
        <v>1</v>
      </c>
      <c r="D207" s="107">
        <v>9.4566360000000014</v>
      </c>
      <c r="E207" s="331">
        <f t="shared" si="13"/>
        <v>9.4566360000000014</v>
      </c>
      <c r="F207" s="41"/>
    </row>
    <row r="208" spans="2:7" x14ac:dyDescent="0.2">
      <c r="B208" s="14" t="s">
        <v>567</v>
      </c>
      <c r="C208" s="177">
        <v>1</v>
      </c>
      <c r="D208" s="107">
        <v>9.7594560000000001</v>
      </c>
      <c r="E208" s="331">
        <f t="shared" si="13"/>
        <v>9.7594560000000001</v>
      </c>
      <c r="F208" s="41"/>
    </row>
    <row r="209" spans="2:7" x14ac:dyDescent="0.2">
      <c r="B209" s="14" t="s">
        <v>568</v>
      </c>
      <c r="C209" s="177">
        <v>1</v>
      </c>
      <c r="D209" s="107">
        <v>8.8163880000000017</v>
      </c>
      <c r="E209" s="331">
        <f t="shared" si="13"/>
        <v>8.8163880000000017</v>
      </c>
      <c r="F209" s="41"/>
    </row>
    <row r="210" spans="2:7" x14ac:dyDescent="0.2">
      <c r="B210" s="14" t="s">
        <v>569</v>
      </c>
      <c r="C210" s="177">
        <v>1</v>
      </c>
      <c r="D210" s="107">
        <v>8.8163880000000017</v>
      </c>
      <c r="E210" s="331">
        <f t="shared" si="13"/>
        <v>8.8163880000000017</v>
      </c>
      <c r="F210" s="41"/>
    </row>
    <row r="211" spans="2:7" x14ac:dyDescent="0.2">
      <c r="B211" s="14" t="s">
        <v>570</v>
      </c>
      <c r="C211" s="177">
        <v>3</v>
      </c>
      <c r="D211" s="107">
        <v>10.512180000000001</v>
      </c>
      <c r="E211" s="331">
        <f t="shared" si="13"/>
        <v>31.536540000000002</v>
      </c>
      <c r="F211" s="41"/>
    </row>
    <row r="212" spans="2:7" x14ac:dyDescent="0.2">
      <c r="B212" s="14" t="s">
        <v>571</v>
      </c>
      <c r="C212" s="177">
        <v>3</v>
      </c>
      <c r="D212" s="107">
        <v>14.492100000000002</v>
      </c>
      <c r="E212" s="331">
        <f t="shared" si="13"/>
        <v>43.476300000000009</v>
      </c>
      <c r="F212" s="41"/>
    </row>
    <row r="213" spans="2:7" x14ac:dyDescent="0.2">
      <c r="B213" s="14" t="s">
        <v>572</v>
      </c>
      <c r="C213" s="177">
        <v>3</v>
      </c>
      <c r="D213" s="107">
        <v>21.984732000000005</v>
      </c>
      <c r="E213" s="331">
        <f t="shared" si="13"/>
        <v>65.95419600000001</v>
      </c>
      <c r="F213" s="41"/>
    </row>
    <row r="214" spans="2:7" x14ac:dyDescent="0.2">
      <c r="B214" s="12" t="s">
        <v>556</v>
      </c>
      <c r="C214" s="178">
        <v>1</v>
      </c>
      <c r="D214" s="107">
        <v>24.25</v>
      </c>
      <c r="E214" s="331">
        <f t="shared" si="13"/>
        <v>24.25</v>
      </c>
      <c r="F214" s="41"/>
    </row>
    <row r="215" spans="2:7" x14ac:dyDescent="0.2">
      <c r="B215" s="14" t="s">
        <v>549</v>
      </c>
      <c r="C215" s="177">
        <v>1</v>
      </c>
      <c r="D215" s="107">
        <v>31.674972000000004</v>
      </c>
      <c r="E215" s="331">
        <f t="shared" si="13"/>
        <v>31.674972000000004</v>
      </c>
      <c r="F215" s="41"/>
    </row>
    <row r="216" spans="2:7" x14ac:dyDescent="0.2">
      <c r="B216" s="14" t="s">
        <v>559</v>
      </c>
      <c r="C216" s="167">
        <v>1</v>
      </c>
      <c r="D216" s="107">
        <v>311.98246800000004</v>
      </c>
      <c r="E216" s="331">
        <f t="shared" si="13"/>
        <v>311.98246800000004</v>
      </c>
      <c r="F216" s="41"/>
    </row>
    <row r="217" spans="2:7" ht="13.5" thickBot="1" x14ac:dyDescent="0.25">
      <c r="B217" s="14" t="s">
        <v>562</v>
      </c>
      <c r="C217" s="167">
        <v>1</v>
      </c>
      <c r="D217" s="107">
        <v>463.47898800000007</v>
      </c>
      <c r="E217" s="331">
        <f t="shared" si="13"/>
        <v>463.47898800000007</v>
      </c>
      <c r="F217" s="41"/>
    </row>
    <row r="218" spans="2:7" ht="13.5" thickBot="1" x14ac:dyDescent="0.25">
      <c r="B218" s="14" t="s">
        <v>573</v>
      </c>
      <c r="C218" s="167">
        <v>1</v>
      </c>
      <c r="D218" s="107">
        <v>463.47898800000007</v>
      </c>
      <c r="E218" s="331">
        <f t="shared" si="13"/>
        <v>463.47898800000007</v>
      </c>
      <c r="F218" s="41"/>
      <c r="G218" s="48">
        <f>SUM(E206:E218)</f>
        <v>1480.6930720000003</v>
      </c>
    </row>
    <row r="219" spans="2:7" ht="13.5" thickBot="1" x14ac:dyDescent="0.25">
      <c r="B219" s="17"/>
      <c r="C219" s="164"/>
      <c r="D219" s="155"/>
      <c r="E219" s="155"/>
      <c r="F219" s="35"/>
    </row>
    <row r="220" spans="2:7" ht="13.5" thickBot="1" x14ac:dyDescent="0.25">
      <c r="B220" s="6" t="s">
        <v>1191</v>
      </c>
      <c r="C220" s="165"/>
      <c r="D220" s="156"/>
      <c r="E220" s="330"/>
      <c r="F220" s="50"/>
    </row>
    <row r="221" spans="2:7" ht="13.5" thickBot="1" x14ac:dyDescent="0.25">
      <c r="B221" s="33" t="s">
        <v>2</v>
      </c>
      <c r="C221" s="168" t="s">
        <v>3</v>
      </c>
      <c r="D221" s="158" t="s">
        <v>4</v>
      </c>
      <c r="E221" s="158" t="s">
        <v>5</v>
      </c>
      <c r="F221" s="40"/>
      <c r="G221" s="136" t="s">
        <v>888</v>
      </c>
    </row>
    <row r="222" spans="2:7" x14ac:dyDescent="0.2">
      <c r="B222" s="16" t="s">
        <v>574</v>
      </c>
      <c r="C222" s="176">
        <v>1</v>
      </c>
      <c r="D222" s="107">
        <v>6.3543489583333317</v>
      </c>
      <c r="E222" s="331">
        <f t="shared" ref="E222:E238" si="14">C222*D222</f>
        <v>6.3543489583333317</v>
      </c>
      <c r="F222" s="41"/>
      <c r="G222" s="137"/>
    </row>
    <row r="223" spans="2:7" x14ac:dyDescent="0.2">
      <c r="B223" s="9" t="s">
        <v>575</v>
      </c>
      <c r="C223" s="167">
        <v>1</v>
      </c>
      <c r="D223" s="107">
        <v>6.3543489583333317</v>
      </c>
      <c r="E223" s="331">
        <f t="shared" si="14"/>
        <v>6.3543489583333317</v>
      </c>
      <c r="F223" s="41"/>
    </row>
    <row r="224" spans="2:7" x14ac:dyDescent="0.2">
      <c r="B224" s="9" t="s">
        <v>576</v>
      </c>
      <c r="C224" s="167">
        <v>1</v>
      </c>
      <c r="D224" s="107">
        <v>6.3543489583333317</v>
      </c>
      <c r="E224" s="331">
        <f t="shared" si="14"/>
        <v>6.3543489583333317</v>
      </c>
      <c r="F224" s="41"/>
    </row>
    <row r="225" spans="2:7" x14ac:dyDescent="0.2">
      <c r="B225" s="9" t="s">
        <v>577</v>
      </c>
      <c r="C225" s="167">
        <v>1</v>
      </c>
      <c r="D225" s="107">
        <v>8.757950520833333</v>
      </c>
      <c r="E225" s="331">
        <f t="shared" si="14"/>
        <v>8.757950520833333</v>
      </c>
      <c r="F225" s="41"/>
    </row>
    <row r="226" spans="2:7" x14ac:dyDescent="0.2">
      <c r="B226" s="9" t="s">
        <v>571</v>
      </c>
      <c r="C226" s="167">
        <v>1</v>
      </c>
      <c r="D226" s="107">
        <v>8.757950520833333</v>
      </c>
      <c r="E226" s="331">
        <f t="shared" si="14"/>
        <v>8.757950520833333</v>
      </c>
      <c r="F226" s="41"/>
    </row>
    <row r="227" spans="2:7" x14ac:dyDescent="0.2">
      <c r="B227" s="9" t="s">
        <v>578</v>
      </c>
      <c r="C227" s="167">
        <v>1</v>
      </c>
      <c r="D227" s="107">
        <v>8.757950520833333</v>
      </c>
      <c r="E227" s="331">
        <f t="shared" si="14"/>
        <v>8.757950520833333</v>
      </c>
      <c r="F227" s="41"/>
    </row>
    <row r="228" spans="2:7" x14ac:dyDescent="0.2">
      <c r="B228" s="9" t="s">
        <v>579</v>
      </c>
      <c r="C228" s="167">
        <v>1</v>
      </c>
      <c r="D228" s="107">
        <v>11.658848958333332</v>
      </c>
      <c r="E228" s="331">
        <f t="shared" si="14"/>
        <v>11.658848958333332</v>
      </c>
      <c r="F228" s="41"/>
    </row>
    <row r="229" spans="2:7" x14ac:dyDescent="0.2">
      <c r="B229" s="9" t="s">
        <v>580</v>
      </c>
      <c r="C229" s="167">
        <v>1</v>
      </c>
      <c r="D229" s="107">
        <v>11.658848958333332</v>
      </c>
      <c r="E229" s="331">
        <f t="shared" si="14"/>
        <v>11.658848958333332</v>
      </c>
      <c r="F229" s="41"/>
    </row>
    <row r="230" spans="2:7" x14ac:dyDescent="0.2">
      <c r="B230" s="9" t="s">
        <v>572</v>
      </c>
      <c r="C230" s="167">
        <v>1</v>
      </c>
      <c r="D230" s="107">
        <v>11.658848958333332</v>
      </c>
      <c r="E230" s="331">
        <f t="shared" si="14"/>
        <v>11.658848958333332</v>
      </c>
      <c r="F230" s="41"/>
    </row>
    <row r="231" spans="2:7" x14ac:dyDescent="0.2">
      <c r="B231" s="9" t="s">
        <v>556</v>
      </c>
      <c r="C231" s="167">
        <v>1</v>
      </c>
      <c r="D231" s="107">
        <v>14.062450520833334</v>
      </c>
      <c r="E231" s="331">
        <f t="shared" si="14"/>
        <v>14.062450520833334</v>
      </c>
      <c r="F231" s="41"/>
    </row>
    <row r="232" spans="2:7" x14ac:dyDescent="0.2">
      <c r="B232" s="9" t="s">
        <v>581</v>
      </c>
      <c r="C232" s="167">
        <v>1</v>
      </c>
      <c r="D232" s="107">
        <v>14.062450520833334</v>
      </c>
      <c r="E232" s="331">
        <f t="shared" si="14"/>
        <v>14.062450520833334</v>
      </c>
      <c r="F232" s="41"/>
    </row>
    <row r="233" spans="2:7" x14ac:dyDescent="0.2">
      <c r="B233" s="9" t="s">
        <v>582</v>
      </c>
      <c r="C233" s="167">
        <v>1</v>
      </c>
      <c r="D233" s="107">
        <v>27.07505208333334</v>
      </c>
      <c r="E233" s="331">
        <f t="shared" si="14"/>
        <v>27.07505208333334</v>
      </c>
      <c r="F233" s="41"/>
    </row>
    <row r="234" spans="2:7" x14ac:dyDescent="0.2">
      <c r="B234" s="9" t="s">
        <v>549</v>
      </c>
      <c r="C234" s="167">
        <v>1</v>
      </c>
      <c r="D234" s="107">
        <v>27.07505208333334</v>
      </c>
      <c r="E234" s="331">
        <f t="shared" si="14"/>
        <v>27.07505208333334</v>
      </c>
      <c r="F234" s="41"/>
    </row>
    <row r="235" spans="2:7" x14ac:dyDescent="0.2">
      <c r="B235" s="9" t="s">
        <v>583</v>
      </c>
      <c r="C235" s="167">
        <v>1</v>
      </c>
      <c r="D235" s="107">
        <v>27.07505208333334</v>
      </c>
      <c r="E235" s="331">
        <f t="shared" si="14"/>
        <v>27.07505208333334</v>
      </c>
      <c r="F235" s="41"/>
    </row>
    <row r="236" spans="2:7" x14ac:dyDescent="0.2">
      <c r="B236" s="9" t="s">
        <v>559</v>
      </c>
      <c r="C236" s="167">
        <v>1</v>
      </c>
      <c r="D236" s="107">
        <v>38.236604166666673</v>
      </c>
      <c r="E236" s="331">
        <f t="shared" si="14"/>
        <v>38.236604166666673</v>
      </c>
      <c r="F236" s="41"/>
    </row>
    <row r="237" spans="2:7" ht="13.5" thickBot="1" x14ac:dyDescent="0.25">
      <c r="B237" s="9" t="s">
        <v>584</v>
      </c>
      <c r="C237" s="167">
        <v>1</v>
      </c>
      <c r="D237" s="107">
        <v>240.63643229166667</v>
      </c>
      <c r="E237" s="331">
        <f t="shared" si="14"/>
        <v>240.63643229166667</v>
      </c>
      <c r="F237" s="41"/>
    </row>
    <row r="238" spans="2:7" ht="13.5" thickBot="1" x14ac:dyDescent="0.25">
      <c r="B238" s="9" t="s">
        <v>564</v>
      </c>
      <c r="C238" s="167">
        <v>1</v>
      </c>
      <c r="D238" s="107">
        <v>240.63643229166667</v>
      </c>
      <c r="E238" s="331">
        <f t="shared" si="14"/>
        <v>240.63643229166667</v>
      </c>
      <c r="F238" s="41"/>
      <c r="G238" s="48">
        <f>SUM(E222:E238)</f>
        <v>709.17297135416663</v>
      </c>
    </row>
    <row r="239" spans="2:7" ht="13.5" thickBot="1" x14ac:dyDescent="0.25">
      <c r="B239" s="8"/>
      <c r="C239" s="164"/>
      <c r="D239" s="155"/>
      <c r="E239" s="28"/>
      <c r="F239" s="41"/>
    </row>
    <row r="240" spans="2:7" ht="13.5" thickBot="1" x14ac:dyDescent="0.25">
      <c r="B240" s="6" t="s">
        <v>1192</v>
      </c>
      <c r="C240" s="174"/>
      <c r="D240" s="159"/>
      <c r="E240" s="333"/>
      <c r="F240" s="35"/>
    </row>
    <row r="241" spans="2:7" ht="13.5" thickBot="1" x14ac:dyDescent="0.25">
      <c r="B241" s="38" t="s">
        <v>2</v>
      </c>
      <c r="C241" s="166" t="s">
        <v>3</v>
      </c>
      <c r="D241" s="157" t="s">
        <v>4</v>
      </c>
      <c r="E241" s="157" t="s">
        <v>5</v>
      </c>
      <c r="F241" s="40"/>
      <c r="G241" s="136" t="s">
        <v>888</v>
      </c>
    </row>
    <row r="242" spans="2:7" x14ac:dyDescent="0.2">
      <c r="B242" s="16" t="s">
        <v>585</v>
      </c>
      <c r="C242" s="176">
        <v>1</v>
      </c>
      <c r="D242" s="107">
        <v>14.144695378800002</v>
      </c>
      <c r="E242" s="331">
        <f t="shared" ref="E242:E256" si="15">C242*D242</f>
        <v>14.144695378800002</v>
      </c>
      <c r="F242" s="41"/>
      <c r="G242" s="137"/>
    </row>
    <row r="243" spans="2:7" x14ac:dyDescent="0.2">
      <c r="B243" s="16" t="s">
        <v>586</v>
      </c>
      <c r="C243" s="176">
        <v>1</v>
      </c>
      <c r="D243" s="107">
        <v>20.652540300000005</v>
      </c>
      <c r="E243" s="331">
        <f t="shared" si="15"/>
        <v>20.652540300000005</v>
      </c>
      <c r="F243" s="41"/>
    </row>
    <row r="244" spans="2:7" x14ac:dyDescent="0.2">
      <c r="B244" s="16" t="s">
        <v>587</v>
      </c>
      <c r="C244" s="176">
        <v>1</v>
      </c>
      <c r="D244" s="107">
        <v>20.652540300000005</v>
      </c>
      <c r="E244" s="331">
        <f t="shared" si="15"/>
        <v>20.652540300000005</v>
      </c>
      <c r="F244" s="41"/>
    </row>
    <row r="245" spans="2:7" x14ac:dyDescent="0.2">
      <c r="B245" s="9" t="s">
        <v>588</v>
      </c>
      <c r="C245" s="167">
        <v>1</v>
      </c>
      <c r="D245" s="107">
        <v>21.71729348880001</v>
      </c>
      <c r="E245" s="331">
        <f t="shared" si="15"/>
        <v>21.71729348880001</v>
      </c>
      <c r="F245" s="41"/>
    </row>
    <row r="246" spans="2:7" x14ac:dyDescent="0.2">
      <c r="B246" s="9" t="s">
        <v>589</v>
      </c>
      <c r="C246" s="167">
        <v>1</v>
      </c>
      <c r="D246" s="107">
        <v>21.71729348880001</v>
      </c>
      <c r="E246" s="331">
        <f t="shared" si="15"/>
        <v>21.71729348880001</v>
      </c>
      <c r="F246" s="41"/>
    </row>
    <row r="247" spans="2:7" x14ac:dyDescent="0.2">
      <c r="B247" s="9" t="s">
        <v>590</v>
      </c>
      <c r="C247" s="167">
        <v>1</v>
      </c>
      <c r="D247" s="107">
        <v>21.71729348880001</v>
      </c>
      <c r="E247" s="331">
        <f t="shared" si="15"/>
        <v>21.71729348880001</v>
      </c>
      <c r="F247" s="41"/>
    </row>
    <row r="248" spans="2:7" x14ac:dyDescent="0.2">
      <c r="B248" s="9" t="s">
        <v>591</v>
      </c>
      <c r="C248" s="167">
        <v>1</v>
      </c>
      <c r="D248" s="107">
        <v>22.359816964800004</v>
      </c>
      <c r="E248" s="331">
        <f t="shared" si="15"/>
        <v>22.359816964800004</v>
      </c>
      <c r="F248" s="41"/>
    </row>
    <row r="249" spans="2:7" x14ac:dyDescent="0.2">
      <c r="B249" s="9" t="s">
        <v>592</v>
      </c>
      <c r="C249" s="167">
        <v>1</v>
      </c>
      <c r="D249" s="107">
        <v>22.359816964800004</v>
      </c>
      <c r="E249" s="331">
        <f t="shared" si="15"/>
        <v>22.359816964800004</v>
      </c>
      <c r="F249" s="41"/>
    </row>
    <row r="250" spans="2:7" x14ac:dyDescent="0.2">
      <c r="B250" s="9" t="s">
        <v>593</v>
      </c>
      <c r="C250" s="167">
        <v>1</v>
      </c>
      <c r="D250" s="107">
        <v>22.359816964800004</v>
      </c>
      <c r="E250" s="331">
        <f t="shared" si="15"/>
        <v>22.359816964800004</v>
      </c>
      <c r="F250" s="41"/>
    </row>
    <row r="251" spans="2:7" x14ac:dyDescent="0.2">
      <c r="B251" s="9" t="s">
        <v>594</v>
      </c>
      <c r="C251" s="167">
        <v>1</v>
      </c>
      <c r="D251" s="107">
        <v>29.326607226000007</v>
      </c>
      <c r="E251" s="331">
        <f t="shared" si="15"/>
        <v>29.326607226000007</v>
      </c>
      <c r="F251" s="41"/>
    </row>
    <row r="252" spans="2:7" x14ac:dyDescent="0.2">
      <c r="B252" s="9" t="s">
        <v>595</v>
      </c>
      <c r="C252" s="167">
        <v>1</v>
      </c>
      <c r="D252" s="107">
        <v>29.326607226000007</v>
      </c>
      <c r="E252" s="331">
        <f t="shared" si="15"/>
        <v>29.326607226000007</v>
      </c>
      <c r="F252" s="41"/>
    </row>
    <row r="253" spans="2:7" x14ac:dyDescent="0.2">
      <c r="B253" s="9" t="s">
        <v>596</v>
      </c>
      <c r="C253" s="167">
        <v>1</v>
      </c>
      <c r="D253" s="107">
        <v>29.326607226000007</v>
      </c>
      <c r="E253" s="331">
        <f t="shared" si="15"/>
        <v>29.326607226000007</v>
      </c>
      <c r="F253" s="41"/>
    </row>
    <row r="254" spans="2:7" x14ac:dyDescent="0.2">
      <c r="B254" s="9" t="s">
        <v>597</v>
      </c>
      <c r="C254" s="167">
        <v>1</v>
      </c>
      <c r="D254" s="107">
        <v>63.591466310400008</v>
      </c>
      <c r="E254" s="331">
        <f t="shared" si="15"/>
        <v>63.591466310400008</v>
      </c>
      <c r="F254" s="41"/>
    </row>
    <row r="255" spans="2:7" ht="13.5" thickBot="1" x14ac:dyDescent="0.25">
      <c r="B255" s="9" t="s">
        <v>598</v>
      </c>
      <c r="C255" s="167">
        <v>1</v>
      </c>
      <c r="D255" s="107">
        <v>84.758025391200022</v>
      </c>
      <c r="E255" s="331">
        <f t="shared" si="15"/>
        <v>84.758025391200022</v>
      </c>
      <c r="F255" s="41"/>
    </row>
    <row r="256" spans="2:7" ht="13.5" thickBot="1" x14ac:dyDescent="0.25">
      <c r="B256" s="9" t="s">
        <v>599</v>
      </c>
      <c r="C256" s="167">
        <v>1</v>
      </c>
      <c r="D256" s="107">
        <v>111.97348405320002</v>
      </c>
      <c r="E256" s="331">
        <f t="shared" si="15"/>
        <v>111.97348405320002</v>
      </c>
      <c r="F256" s="41"/>
      <c r="G256" s="48">
        <f>SUM(E242:E256)</f>
        <v>535.98390477240014</v>
      </c>
    </row>
    <row r="257" spans="2:10" ht="13.5" thickBot="1" x14ac:dyDescent="0.25">
      <c r="B257" s="8"/>
      <c r="C257" s="164"/>
      <c r="D257" s="160"/>
      <c r="E257" s="28"/>
      <c r="F257" s="41"/>
    </row>
    <row r="258" spans="2:10" ht="13.5" thickBot="1" x14ac:dyDescent="0.25">
      <c r="B258" s="6" t="s">
        <v>1193</v>
      </c>
      <c r="C258" s="174"/>
      <c r="D258" s="159"/>
      <c r="E258" s="333"/>
      <c r="F258" s="35"/>
    </row>
    <row r="259" spans="2:10" ht="13.5" thickBot="1" x14ac:dyDescent="0.25">
      <c r="B259" s="32" t="s">
        <v>2</v>
      </c>
      <c r="C259" s="168" t="s">
        <v>3</v>
      </c>
      <c r="D259" s="158" t="s">
        <v>4</v>
      </c>
      <c r="E259" s="158" t="s">
        <v>5</v>
      </c>
      <c r="F259" s="40"/>
      <c r="G259" s="136" t="s">
        <v>888</v>
      </c>
    </row>
    <row r="260" spans="2:10" x14ac:dyDescent="0.2">
      <c r="B260" s="9" t="s">
        <v>585</v>
      </c>
      <c r="C260" s="167">
        <v>1</v>
      </c>
      <c r="D260" s="107">
        <v>17.990657328000008</v>
      </c>
      <c r="E260" s="331">
        <f t="shared" ref="E260:E269" si="16">C260*D260</f>
        <v>17.990657328000008</v>
      </c>
      <c r="F260" s="41"/>
      <c r="G260" s="137"/>
    </row>
    <row r="261" spans="2:10" x14ac:dyDescent="0.2">
      <c r="B261" s="9" t="s">
        <v>589</v>
      </c>
      <c r="C261" s="167">
        <v>1</v>
      </c>
      <c r="D261" s="107">
        <v>20.652540300000005</v>
      </c>
      <c r="E261" s="331">
        <f t="shared" si="16"/>
        <v>20.652540300000005</v>
      </c>
      <c r="F261" s="41"/>
      <c r="J261" s="8"/>
    </row>
    <row r="262" spans="2:10" x14ac:dyDescent="0.2">
      <c r="B262" s="9" t="s">
        <v>593</v>
      </c>
      <c r="C262" s="167">
        <v>1</v>
      </c>
      <c r="D262" s="107">
        <v>21.139022360400006</v>
      </c>
      <c r="E262" s="331">
        <f t="shared" si="16"/>
        <v>21.139022360400006</v>
      </c>
      <c r="F262" s="41"/>
      <c r="J262" s="8"/>
    </row>
    <row r="263" spans="2:10" x14ac:dyDescent="0.2">
      <c r="B263" s="9" t="s">
        <v>600</v>
      </c>
      <c r="C263" s="167">
        <v>1</v>
      </c>
      <c r="D263" s="107">
        <v>30.143529931200007</v>
      </c>
      <c r="E263" s="331">
        <f t="shared" si="16"/>
        <v>30.143529931200007</v>
      </c>
      <c r="F263" s="41"/>
      <c r="J263" s="8"/>
    </row>
    <row r="264" spans="2:10" x14ac:dyDescent="0.2">
      <c r="B264" s="9" t="s">
        <v>594</v>
      </c>
      <c r="C264" s="167">
        <v>1</v>
      </c>
      <c r="D264" s="107">
        <v>30.143529931200007</v>
      </c>
      <c r="E264" s="331">
        <f t="shared" si="16"/>
        <v>30.143529931200007</v>
      </c>
      <c r="F264" s="41"/>
      <c r="J264" s="8"/>
    </row>
    <row r="265" spans="2:10" x14ac:dyDescent="0.2">
      <c r="B265" s="9" t="s">
        <v>595</v>
      </c>
      <c r="C265" s="167">
        <v>1</v>
      </c>
      <c r="D265" s="107">
        <v>30.143529931200007</v>
      </c>
      <c r="E265" s="331">
        <f t="shared" si="16"/>
        <v>30.143529931200007</v>
      </c>
      <c r="F265" s="41"/>
      <c r="J265" s="8"/>
    </row>
    <row r="266" spans="2:10" x14ac:dyDescent="0.2">
      <c r="B266" s="9" t="s">
        <v>596</v>
      </c>
      <c r="C266" s="167">
        <v>1</v>
      </c>
      <c r="D266" s="107">
        <v>30.143529931200007</v>
      </c>
      <c r="E266" s="331">
        <f t="shared" si="16"/>
        <v>30.143529931200007</v>
      </c>
      <c r="F266" s="41"/>
      <c r="J266" s="8"/>
    </row>
    <row r="267" spans="2:10" x14ac:dyDescent="0.2">
      <c r="B267" s="9" t="s">
        <v>597</v>
      </c>
      <c r="C267" s="167">
        <v>1</v>
      </c>
      <c r="D267" s="107">
        <v>57.212126084399998</v>
      </c>
      <c r="E267" s="331">
        <f t="shared" si="16"/>
        <v>57.212126084399998</v>
      </c>
      <c r="F267" s="41"/>
      <c r="J267" s="8"/>
    </row>
    <row r="268" spans="2:10" ht="13.5" thickBot="1" x14ac:dyDescent="0.25">
      <c r="B268" s="9" t="s">
        <v>598</v>
      </c>
      <c r="C268" s="167">
        <v>1</v>
      </c>
      <c r="D268" s="107">
        <v>75.845306888400003</v>
      </c>
      <c r="E268" s="331">
        <f t="shared" si="16"/>
        <v>75.845306888400003</v>
      </c>
      <c r="F268" s="41"/>
      <c r="J268" s="8"/>
    </row>
    <row r="269" spans="2:10" ht="13.5" thickBot="1" x14ac:dyDescent="0.25">
      <c r="B269" s="9" t="s">
        <v>599</v>
      </c>
      <c r="C269" s="167">
        <v>1</v>
      </c>
      <c r="D269" s="107">
        <v>98.508027777600006</v>
      </c>
      <c r="E269" s="331">
        <f t="shared" si="16"/>
        <v>98.508027777600006</v>
      </c>
      <c r="F269" s="41"/>
      <c r="G269" s="48">
        <f>SUM(E260:E269)</f>
        <v>411.92180046359999</v>
      </c>
      <c r="J269" s="8"/>
    </row>
    <row r="270" spans="2:10" ht="13.5" thickBot="1" x14ac:dyDescent="0.25">
      <c r="B270" s="8"/>
      <c r="C270" s="164"/>
      <c r="D270" s="155"/>
      <c r="E270" s="155"/>
      <c r="F270" s="35"/>
      <c r="J270" s="8"/>
    </row>
    <row r="271" spans="2:10" x14ac:dyDescent="0.2">
      <c r="B271" s="2" t="s">
        <v>1194</v>
      </c>
      <c r="C271" s="179"/>
      <c r="D271" s="161"/>
      <c r="E271" s="334"/>
      <c r="F271" s="50"/>
      <c r="J271" s="8"/>
    </row>
    <row r="272" spans="2:10" ht="13.5" thickBot="1" x14ac:dyDescent="0.25">
      <c r="B272" s="4" t="s">
        <v>893</v>
      </c>
      <c r="C272" s="180"/>
      <c r="D272" s="162"/>
      <c r="E272" s="335"/>
      <c r="F272" s="50"/>
      <c r="J272" s="8"/>
    </row>
    <row r="273" spans="2:10" ht="13.5" thickBot="1" x14ac:dyDescent="0.25">
      <c r="B273" s="32" t="s">
        <v>2</v>
      </c>
      <c r="C273" s="168" t="s">
        <v>3</v>
      </c>
      <c r="D273" s="158" t="s">
        <v>4</v>
      </c>
      <c r="E273" s="158" t="s">
        <v>5</v>
      </c>
      <c r="F273" s="40"/>
      <c r="G273" s="136" t="s">
        <v>888</v>
      </c>
    </row>
    <row r="274" spans="2:10" x14ac:dyDescent="0.2">
      <c r="B274" s="14" t="s">
        <v>901</v>
      </c>
      <c r="C274" s="177">
        <v>1</v>
      </c>
      <c r="D274" s="107">
        <v>6.3823743999999998</v>
      </c>
      <c r="E274" s="331">
        <f t="shared" ref="E274:E285" si="17">C274*D274</f>
        <v>6.3823743999999998</v>
      </c>
      <c r="F274" s="41"/>
      <c r="G274" s="137"/>
      <c r="J274" s="8"/>
    </row>
    <row r="275" spans="2:10" x14ac:dyDescent="0.2">
      <c r="B275" s="14" t="s">
        <v>894</v>
      </c>
      <c r="C275" s="177">
        <v>10</v>
      </c>
      <c r="D275" s="107">
        <v>7.8962786999999999</v>
      </c>
      <c r="E275" s="331">
        <f t="shared" si="17"/>
        <v>78.962786999999992</v>
      </c>
      <c r="F275" s="41"/>
      <c r="J275" s="8"/>
    </row>
    <row r="276" spans="2:10" x14ac:dyDescent="0.2">
      <c r="B276" s="14" t="s">
        <v>895</v>
      </c>
      <c r="C276" s="177">
        <v>1</v>
      </c>
      <c r="D276" s="107">
        <v>8.9030728000000021</v>
      </c>
      <c r="E276" s="331">
        <f t="shared" si="17"/>
        <v>8.9030728000000021</v>
      </c>
      <c r="F276" s="41"/>
    </row>
    <row r="277" spans="2:10" x14ac:dyDescent="0.2">
      <c r="B277" s="9" t="s">
        <v>896</v>
      </c>
      <c r="C277" s="167">
        <v>20</v>
      </c>
      <c r="D277" s="107">
        <v>11.4863643</v>
      </c>
      <c r="E277" s="331">
        <f t="shared" si="17"/>
        <v>229.72728599999999</v>
      </c>
      <c r="F277" s="41"/>
    </row>
    <row r="278" spans="2:10" x14ac:dyDescent="0.2">
      <c r="B278" s="9" t="s">
        <v>902</v>
      </c>
      <c r="C278" s="167">
        <v>125</v>
      </c>
      <c r="D278" s="107">
        <v>12.937675500000001</v>
      </c>
      <c r="E278" s="331">
        <f t="shared" si="17"/>
        <v>1617.2094375000001</v>
      </c>
      <c r="F278" s="41"/>
    </row>
    <row r="279" spans="2:10" x14ac:dyDescent="0.2">
      <c r="B279" s="9" t="s">
        <v>903</v>
      </c>
      <c r="C279" s="167">
        <v>5</v>
      </c>
      <c r="D279" s="107">
        <v>19.516316400000001</v>
      </c>
      <c r="E279" s="331">
        <f t="shared" si="17"/>
        <v>97.581581999999997</v>
      </c>
      <c r="F279" s="41"/>
    </row>
    <row r="280" spans="2:10" x14ac:dyDescent="0.2">
      <c r="B280" s="9" t="s">
        <v>904</v>
      </c>
      <c r="C280" s="167">
        <v>15</v>
      </c>
      <c r="D280" s="107">
        <v>30.000130200000001</v>
      </c>
      <c r="E280" s="331">
        <f t="shared" si="17"/>
        <v>450.00195300000001</v>
      </c>
      <c r="F280" s="41"/>
    </row>
    <row r="281" spans="2:10" x14ac:dyDescent="0.2">
      <c r="B281" s="9" t="s">
        <v>905</v>
      </c>
      <c r="C281" s="167">
        <v>1</v>
      </c>
      <c r="D281" s="107">
        <v>65</v>
      </c>
      <c r="E281" s="331">
        <f t="shared" si="17"/>
        <v>65</v>
      </c>
      <c r="F281" s="41"/>
    </row>
    <row r="282" spans="2:10" x14ac:dyDescent="0.2">
      <c r="B282" s="9" t="s">
        <v>897</v>
      </c>
      <c r="C282" s="167">
        <v>1</v>
      </c>
      <c r="D282" s="107">
        <v>55.651782857142862</v>
      </c>
      <c r="E282" s="331">
        <f t="shared" si="17"/>
        <v>55.651782857142862</v>
      </c>
      <c r="F282" s="41"/>
    </row>
    <row r="283" spans="2:10" x14ac:dyDescent="0.2">
      <c r="B283" s="9" t="s">
        <v>898</v>
      </c>
      <c r="C283" s="167">
        <v>1</v>
      </c>
      <c r="D283" s="107">
        <v>114.57720000000002</v>
      </c>
      <c r="E283" s="331">
        <f t="shared" si="17"/>
        <v>114.57720000000002</v>
      </c>
      <c r="F283" s="41"/>
    </row>
    <row r="284" spans="2:10" ht="13.5" thickBot="1" x14ac:dyDescent="0.25">
      <c r="B284" s="9" t="s">
        <v>899</v>
      </c>
      <c r="C284" s="167">
        <v>1</v>
      </c>
      <c r="D284" s="107">
        <v>218.46923282051284</v>
      </c>
      <c r="E284" s="331">
        <f t="shared" si="17"/>
        <v>218.46923282051284</v>
      </c>
      <c r="F284" s="41"/>
    </row>
    <row r="285" spans="2:10" ht="13.5" thickBot="1" x14ac:dyDescent="0.25">
      <c r="B285" s="9" t="s">
        <v>900</v>
      </c>
      <c r="C285" s="167">
        <v>1</v>
      </c>
      <c r="D285" s="107">
        <v>289.06532717948716</v>
      </c>
      <c r="E285" s="331">
        <f t="shared" si="17"/>
        <v>289.06532717948716</v>
      </c>
      <c r="F285" s="41"/>
      <c r="G285" s="48">
        <f>SUM(E274:E285)</f>
        <v>3231.5320355571434</v>
      </c>
    </row>
    <row r="286" spans="2:10" ht="13.5" thickBot="1" x14ac:dyDescent="0.25"/>
    <row r="287" spans="2:10" ht="13.5" thickBot="1" x14ac:dyDescent="0.25">
      <c r="B287" s="6" t="s">
        <v>1195</v>
      </c>
      <c r="C287" s="174"/>
      <c r="D287" s="159"/>
      <c r="E287" s="333"/>
      <c r="F287" s="35"/>
    </row>
    <row r="288" spans="2:10" ht="13.5" thickBot="1" x14ac:dyDescent="0.25">
      <c r="B288" s="38" t="s">
        <v>2</v>
      </c>
      <c r="C288" s="166" t="s">
        <v>3</v>
      </c>
      <c r="D288" s="157" t="s">
        <v>4</v>
      </c>
      <c r="E288" s="157" t="s">
        <v>5</v>
      </c>
      <c r="F288" s="40"/>
      <c r="G288" s="136" t="s">
        <v>888</v>
      </c>
    </row>
    <row r="289" spans="2:7" x14ac:dyDescent="0.2">
      <c r="B289" s="16" t="s">
        <v>553</v>
      </c>
      <c r="C289" s="176">
        <v>1</v>
      </c>
      <c r="D289" s="107">
        <v>17.001180000000005</v>
      </c>
      <c r="E289" s="331">
        <f t="shared" ref="E289:E297" si="18">C289*D289</f>
        <v>17.001180000000005</v>
      </c>
      <c r="F289" s="41"/>
      <c r="G289" s="137"/>
    </row>
    <row r="290" spans="2:7" x14ac:dyDescent="0.2">
      <c r="B290" s="16" t="s">
        <v>547</v>
      </c>
      <c r="C290" s="176">
        <v>1</v>
      </c>
      <c r="D290" s="107">
        <v>33.44268375</v>
      </c>
      <c r="E290" s="331">
        <f t="shared" si="18"/>
        <v>33.44268375</v>
      </c>
      <c r="F290" s="41"/>
    </row>
    <row r="291" spans="2:7" x14ac:dyDescent="0.2">
      <c r="B291" s="9" t="s">
        <v>601</v>
      </c>
      <c r="C291" s="167">
        <v>1</v>
      </c>
      <c r="D291" s="107">
        <v>44.482095000000008</v>
      </c>
      <c r="E291" s="331">
        <f t="shared" si="18"/>
        <v>44.482095000000008</v>
      </c>
      <c r="F291" s="41"/>
    </row>
    <row r="292" spans="2:7" x14ac:dyDescent="0.2">
      <c r="B292" s="9" t="s">
        <v>602</v>
      </c>
      <c r="C292" s="167">
        <v>1</v>
      </c>
      <c r="D292" s="107">
        <v>71.232997499999996</v>
      </c>
      <c r="E292" s="331">
        <f t="shared" si="18"/>
        <v>71.232997499999996</v>
      </c>
      <c r="F292" s="41"/>
    </row>
    <row r="293" spans="2:7" x14ac:dyDescent="0.2">
      <c r="B293" s="9" t="s">
        <v>603</v>
      </c>
      <c r="C293" s="167">
        <v>1</v>
      </c>
      <c r="D293" s="107">
        <v>73.55281500000001</v>
      </c>
      <c r="E293" s="331">
        <f t="shared" si="18"/>
        <v>73.55281500000001</v>
      </c>
      <c r="F293" s="41"/>
    </row>
    <row r="294" spans="2:7" x14ac:dyDescent="0.2">
      <c r="B294" s="9" t="s">
        <v>555</v>
      </c>
      <c r="C294" s="167">
        <v>1</v>
      </c>
      <c r="D294" s="107">
        <v>93.847162500000024</v>
      </c>
      <c r="E294" s="331">
        <f t="shared" si="18"/>
        <v>93.847162500000024</v>
      </c>
      <c r="F294" s="41"/>
    </row>
    <row r="295" spans="2:7" x14ac:dyDescent="0.2">
      <c r="B295" s="9" t="s">
        <v>549</v>
      </c>
      <c r="C295" s="167">
        <v>1</v>
      </c>
      <c r="D295" s="107">
        <v>124.065624375</v>
      </c>
      <c r="E295" s="331">
        <f t="shared" si="18"/>
        <v>124.065624375</v>
      </c>
      <c r="F295" s="41"/>
    </row>
    <row r="296" spans="2:7" ht="13.5" thickBot="1" x14ac:dyDescent="0.25">
      <c r="B296" s="9" t="s">
        <v>560</v>
      </c>
      <c r="C296" s="167">
        <v>1</v>
      </c>
      <c r="D296" s="107">
        <v>133.17618037500003</v>
      </c>
      <c r="E296" s="331">
        <f t="shared" si="18"/>
        <v>133.17618037500003</v>
      </c>
      <c r="F296" s="41"/>
    </row>
    <row r="297" spans="2:7" ht="13.5" thickBot="1" x14ac:dyDescent="0.25">
      <c r="B297" s="9" t="s">
        <v>604</v>
      </c>
      <c r="C297" s="167">
        <v>1</v>
      </c>
      <c r="D297" s="107">
        <v>148.04653500000001</v>
      </c>
      <c r="E297" s="331">
        <f t="shared" si="18"/>
        <v>148.04653500000001</v>
      </c>
      <c r="F297" s="41"/>
      <c r="G297" s="48">
        <f>SUM(E289:E297)</f>
        <v>738.84727350000003</v>
      </c>
    </row>
    <row r="298" spans="2:7" ht="13.5" thickBot="1" x14ac:dyDescent="0.25"/>
    <row r="299" spans="2:7" ht="13.5" thickBot="1" x14ac:dyDescent="0.25">
      <c r="B299" s="6" t="s">
        <v>1255</v>
      </c>
      <c r="C299" s="174"/>
      <c r="D299" s="159"/>
      <c r="E299" s="333"/>
      <c r="F299" s="35"/>
    </row>
    <row r="300" spans="2:7" ht="13.5" thickBot="1" x14ac:dyDescent="0.25">
      <c r="B300" s="38" t="s">
        <v>2</v>
      </c>
      <c r="C300" s="166" t="s">
        <v>3</v>
      </c>
      <c r="D300" s="157" t="s">
        <v>4</v>
      </c>
      <c r="E300" s="157" t="s">
        <v>5</v>
      </c>
      <c r="F300" s="40"/>
      <c r="G300" s="136" t="s">
        <v>888</v>
      </c>
    </row>
    <row r="301" spans="2:7" x14ac:dyDescent="0.2">
      <c r="B301" s="16" t="s">
        <v>1258</v>
      </c>
      <c r="C301" s="176">
        <v>100</v>
      </c>
      <c r="D301" s="107">
        <v>0.81</v>
      </c>
      <c r="E301" s="331">
        <f>C301*D301</f>
        <v>81</v>
      </c>
      <c r="F301" s="41"/>
      <c r="G301" s="137"/>
    </row>
    <row r="302" spans="2:7" x14ac:dyDescent="0.2">
      <c r="B302" s="16" t="s">
        <v>1259</v>
      </c>
      <c r="C302" s="176">
        <v>100</v>
      </c>
      <c r="D302" s="107">
        <v>0.91800000000000015</v>
      </c>
      <c r="E302" s="331">
        <f>C302*D302</f>
        <v>91.800000000000011</v>
      </c>
      <c r="F302" s="41"/>
    </row>
    <row r="303" spans="2:7" x14ac:dyDescent="0.2">
      <c r="B303" s="16" t="s">
        <v>1263</v>
      </c>
      <c r="C303" s="176">
        <v>100</v>
      </c>
      <c r="D303" s="107">
        <v>1.1499999999999999</v>
      </c>
      <c r="E303" s="331"/>
      <c r="F303" s="41"/>
    </row>
    <row r="304" spans="2:7" x14ac:dyDescent="0.2">
      <c r="B304" s="9" t="s">
        <v>1260</v>
      </c>
      <c r="C304" s="167">
        <v>100</v>
      </c>
      <c r="D304" s="107">
        <v>1.3905000000000001</v>
      </c>
      <c r="E304" s="331">
        <f>C304*D304</f>
        <v>139.05000000000001</v>
      </c>
      <c r="F304" s="41"/>
    </row>
    <row r="305" spans="2:11" ht="13.5" thickBot="1" x14ac:dyDescent="0.25">
      <c r="B305" s="9" t="s">
        <v>1261</v>
      </c>
      <c r="C305" s="167">
        <v>1000</v>
      </c>
      <c r="D305" s="107">
        <v>1.593</v>
      </c>
      <c r="E305" s="331">
        <f>C305*D305</f>
        <v>1593</v>
      </c>
      <c r="F305" s="41"/>
    </row>
    <row r="306" spans="2:11" ht="13.5" thickBot="1" x14ac:dyDescent="0.25">
      <c r="B306" s="9" t="s">
        <v>1262</v>
      </c>
      <c r="C306" s="167">
        <v>100</v>
      </c>
      <c r="D306" s="107">
        <v>3.375</v>
      </c>
      <c r="E306" s="331">
        <f>C306*D306</f>
        <v>337.5</v>
      </c>
      <c r="F306" s="41"/>
      <c r="G306" s="48">
        <f>SUM(E301:E306)</f>
        <v>2242.35</v>
      </c>
    </row>
    <row r="307" spans="2:11" ht="13.5" thickBot="1" x14ac:dyDescent="0.25">
      <c r="B307" s="8"/>
      <c r="C307" s="164"/>
      <c r="D307" s="160"/>
      <c r="E307" s="28"/>
      <c r="F307" s="41"/>
    </row>
    <row r="308" spans="2:11" ht="18.75" thickBot="1" x14ac:dyDescent="0.3">
      <c r="D308" s="186" t="s">
        <v>605</v>
      </c>
      <c r="E308" s="336">
        <f>SUM(G4:G307)</f>
        <v>63713.641200272177</v>
      </c>
      <c r="F308" s="46"/>
      <c r="G308" s="19"/>
      <c r="J308" s="62"/>
      <c r="K308"/>
    </row>
    <row r="309" spans="2:11" x14ac:dyDescent="0.2">
      <c r="J309" s="62"/>
      <c r="K309"/>
    </row>
    <row r="310" spans="2:11" x14ac:dyDescent="0.2">
      <c r="J310" s="62"/>
      <c r="K310"/>
    </row>
    <row r="311" spans="2:11" x14ac:dyDescent="0.2">
      <c r="J311" s="62"/>
      <c r="K311"/>
    </row>
    <row r="312" spans="2:11" x14ac:dyDescent="0.2">
      <c r="J312" s="62"/>
      <c r="K312"/>
    </row>
    <row r="313" spans="2:11" x14ac:dyDescent="0.2">
      <c r="J313" s="62"/>
      <c r="K313"/>
    </row>
  </sheetData>
  <phoneticPr fontId="0" type="noConversion"/>
  <pageMargins left="0.39370078740157483" right="0.35433070866141736" top="0.9055118110236221" bottom="0.98425196850393704" header="0" footer="0"/>
  <pageSetup paperSize="9" scale="97" fitToHeight="0" orientation="portrait" r:id="rId1"/>
  <headerFooter alignWithMargins="0"/>
  <rowBreaks count="5" manualBreakCount="5">
    <brk id="48" min="1" max="5" man="1"/>
    <brk id="104" min="1" max="5" man="1"/>
    <brk id="155" min="1" max="5" man="1"/>
    <brk id="203" min="1" max="5" man="1"/>
    <brk id="257"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O179"/>
  <sheetViews>
    <sheetView topLeftCell="A157" zoomScaleNormal="100" zoomScaleSheetLayoutView="100" workbookViewId="0">
      <selection activeCell="G185" sqref="G179:G185"/>
    </sheetView>
  </sheetViews>
  <sheetFormatPr baseColWidth="10" defaultColWidth="11.42578125" defaultRowHeight="12.75" x14ac:dyDescent="0.2"/>
  <cols>
    <col min="1" max="1" width="11.42578125" style="42"/>
    <col min="2" max="2" width="53.28515625" style="42" customWidth="1"/>
    <col min="3" max="3" width="16.5703125" style="208" customWidth="1"/>
    <col min="4" max="4" width="19.85546875" style="200" customWidth="1"/>
    <col min="5" max="5" width="22.140625" style="200" customWidth="1"/>
    <col min="6" max="6" width="3.28515625" style="42" customWidth="1"/>
    <col min="7" max="7" width="19.140625" style="42" customWidth="1"/>
    <col min="8" max="16384" width="11.42578125" style="42"/>
  </cols>
  <sheetData>
    <row r="1" spans="2:7" ht="15" x14ac:dyDescent="0.25">
      <c r="B1" s="188" t="s">
        <v>977</v>
      </c>
      <c r="C1" s="203"/>
      <c r="D1" s="189"/>
    </row>
    <row r="2" spans="2:7" ht="15.75" thickBot="1" x14ac:dyDescent="0.3">
      <c r="B2" s="50"/>
      <c r="C2" s="203"/>
      <c r="D2" s="189"/>
    </row>
    <row r="3" spans="2:7" ht="13.5" thickBot="1" x14ac:dyDescent="0.25">
      <c r="B3" s="190" t="s">
        <v>1196</v>
      </c>
      <c r="C3" s="204"/>
      <c r="D3" s="191"/>
      <c r="E3" s="326"/>
    </row>
    <row r="4" spans="2:7" ht="13.5" thickBot="1" x14ac:dyDescent="0.25">
      <c r="B4" s="38" t="s">
        <v>2</v>
      </c>
      <c r="C4" s="166" t="s">
        <v>3</v>
      </c>
      <c r="D4" s="157" t="s">
        <v>4</v>
      </c>
      <c r="E4" s="157" t="s">
        <v>5</v>
      </c>
      <c r="F4" s="40"/>
      <c r="G4" s="136" t="s">
        <v>888</v>
      </c>
    </row>
    <row r="5" spans="2:7" x14ac:dyDescent="0.2">
      <c r="B5" s="192" t="s">
        <v>1003</v>
      </c>
      <c r="C5" s="205">
        <v>400</v>
      </c>
      <c r="D5" s="107">
        <v>6.9930000000000003</v>
      </c>
      <c r="E5" s="327">
        <f t="shared" ref="E5:E15" si="0">C5*D5</f>
        <v>2797.2000000000003</v>
      </c>
      <c r="F5" s="45"/>
      <c r="G5" s="137"/>
    </row>
    <row r="6" spans="2:7" x14ac:dyDescent="0.2">
      <c r="B6" s="192" t="s">
        <v>1004</v>
      </c>
      <c r="C6" s="205">
        <v>200</v>
      </c>
      <c r="D6" s="107">
        <v>9.1575000000000006</v>
      </c>
      <c r="E6" s="327">
        <f t="shared" si="0"/>
        <v>1831.5000000000002</v>
      </c>
      <c r="F6" s="45"/>
    </row>
    <row r="7" spans="2:7" x14ac:dyDescent="0.2">
      <c r="B7" s="192" t="s">
        <v>1005</v>
      </c>
      <c r="C7" s="205">
        <v>300</v>
      </c>
      <c r="D7" s="107">
        <v>14.504</v>
      </c>
      <c r="E7" s="327">
        <f t="shared" si="0"/>
        <v>4351.2</v>
      </c>
      <c r="F7" s="45"/>
    </row>
    <row r="8" spans="2:7" x14ac:dyDescent="0.2">
      <c r="B8" s="192" t="s">
        <v>1006</v>
      </c>
      <c r="C8" s="205">
        <v>1200</v>
      </c>
      <c r="D8" s="107">
        <v>22.762</v>
      </c>
      <c r="E8" s="327">
        <f t="shared" si="0"/>
        <v>27314.400000000001</v>
      </c>
      <c r="F8" s="45"/>
    </row>
    <row r="9" spans="2:7" x14ac:dyDescent="0.2">
      <c r="B9" s="192" t="s">
        <v>1007</v>
      </c>
      <c r="C9" s="205">
        <v>150</v>
      </c>
      <c r="D9" s="107">
        <v>34.146000000000001</v>
      </c>
      <c r="E9" s="327">
        <f t="shared" si="0"/>
        <v>5121.9000000000005</v>
      </c>
      <c r="F9" s="45"/>
    </row>
    <row r="10" spans="2:7" x14ac:dyDescent="0.2">
      <c r="B10" s="192" t="s">
        <v>1008</v>
      </c>
      <c r="C10" s="205">
        <v>2000</v>
      </c>
      <c r="D10" s="107">
        <v>55.536999999999999</v>
      </c>
      <c r="E10" s="327">
        <f t="shared" si="0"/>
        <v>111074</v>
      </c>
      <c r="F10" s="45"/>
    </row>
    <row r="11" spans="2:7" x14ac:dyDescent="0.2">
      <c r="B11" s="192" t="s">
        <v>1009</v>
      </c>
      <c r="C11" s="205">
        <v>400</v>
      </c>
      <c r="D11" s="107">
        <v>90.211999999999989</v>
      </c>
      <c r="E11" s="327">
        <f t="shared" si="0"/>
        <v>36084.799999999996</v>
      </c>
      <c r="F11" s="45"/>
    </row>
    <row r="12" spans="2:7" x14ac:dyDescent="0.2">
      <c r="B12" s="192" t="s">
        <v>1010</v>
      </c>
      <c r="C12" s="205">
        <v>200</v>
      </c>
      <c r="D12" s="107">
        <v>139.5085</v>
      </c>
      <c r="E12" s="327">
        <f t="shared" si="0"/>
        <v>27901.7</v>
      </c>
      <c r="F12" s="45"/>
    </row>
    <row r="13" spans="2:7" x14ac:dyDescent="0.2">
      <c r="B13" s="192" t="s">
        <v>1011</v>
      </c>
      <c r="C13" s="205">
        <v>200</v>
      </c>
      <c r="D13" s="107">
        <v>217.22400000000002</v>
      </c>
      <c r="E13" s="327">
        <f t="shared" si="0"/>
        <v>43444.800000000003</v>
      </c>
      <c r="F13" s="45"/>
    </row>
    <row r="14" spans="2:7" ht="13.5" thickBot="1" x14ac:dyDescent="0.25">
      <c r="B14" s="192" t="s">
        <v>1012</v>
      </c>
      <c r="C14" s="205">
        <v>6</v>
      </c>
      <c r="D14" s="107">
        <v>328.77899999999994</v>
      </c>
      <c r="E14" s="327">
        <f>C14*D14</f>
        <v>1972.6739999999995</v>
      </c>
      <c r="F14" s="45"/>
    </row>
    <row r="15" spans="2:7" ht="13.5" thickBot="1" x14ac:dyDescent="0.25">
      <c r="B15" s="192" t="s">
        <v>1013</v>
      </c>
      <c r="C15" s="205">
        <v>6</v>
      </c>
      <c r="D15" s="107">
        <v>376.84349999999995</v>
      </c>
      <c r="E15" s="327">
        <f t="shared" si="0"/>
        <v>2261.0609999999997</v>
      </c>
      <c r="F15" s="45"/>
      <c r="G15" s="193">
        <f>SUM(E5:E15)</f>
        <v>264155.23499999999</v>
      </c>
    </row>
    <row r="16" spans="2:7" ht="15" thickBot="1" x14ac:dyDescent="0.25">
      <c r="B16" s="194"/>
      <c r="C16" s="206"/>
      <c r="D16" s="195"/>
    </row>
    <row r="17" spans="2:15" ht="13.5" thickBot="1" x14ac:dyDescent="0.25">
      <c r="B17" s="190" t="s">
        <v>1197</v>
      </c>
      <c r="C17" s="204"/>
      <c r="D17" s="196"/>
      <c r="E17" s="326"/>
    </row>
    <row r="18" spans="2:15" ht="13.5" thickBot="1" x14ac:dyDescent="0.25">
      <c r="B18" s="38" t="s">
        <v>2</v>
      </c>
      <c r="C18" s="166" t="s">
        <v>3</v>
      </c>
      <c r="D18" s="157" t="s">
        <v>4</v>
      </c>
      <c r="E18" s="157" t="s">
        <v>5</v>
      </c>
      <c r="F18" s="40"/>
      <c r="G18" s="136" t="s">
        <v>888</v>
      </c>
    </row>
    <row r="19" spans="2:15" x14ac:dyDescent="0.2">
      <c r="B19" s="192" t="s">
        <v>906</v>
      </c>
      <c r="C19" s="205">
        <v>25</v>
      </c>
      <c r="D19" s="107">
        <v>5.6</v>
      </c>
      <c r="E19" s="327">
        <f t="shared" ref="E19:E26" si="1">C19*D19</f>
        <v>140</v>
      </c>
      <c r="F19" s="45"/>
      <c r="G19" s="137"/>
    </row>
    <row r="20" spans="2:15" x14ac:dyDescent="0.2">
      <c r="B20" s="192" t="s">
        <v>907</v>
      </c>
      <c r="C20" s="205">
        <v>15</v>
      </c>
      <c r="D20" s="107">
        <v>7.2</v>
      </c>
      <c r="E20" s="327">
        <f t="shared" si="1"/>
        <v>108</v>
      </c>
      <c r="F20" s="45"/>
    </row>
    <row r="21" spans="2:15" x14ac:dyDescent="0.2">
      <c r="B21" s="192" t="s">
        <v>908</v>
      </c>
      <c r="C21" s="205">
        <v>50</v>
      </c>
      <c r="D21" s="107">
        <v>12.42</v>
      </c>
      <c r="E21" s="327">
        <f t="shared" si="1"/>
        <v>621</v>
      </c>
      <c r="F21" s="45"/>
    </row>
    <row r="22" spans="2:15" x14ac:dyDescent="0.2">
      <c r="B22" s="192" t="s">
        <v>909</v>
      </c>
      <c r="C22" s="205">
        <v>75</v>
      </c>
      <c r="D22" s="107">
        <v>28.76</v>
      </c>
      <c r="E22" s="327">
        <f t="shared" si="1"/>
        <v>2157</v>
      </c>
      <c r="F22" s="45"/>
    </row>
    <row r="23" spans="2:15" x14ac:dyDescent="0.2">
      <c r="B23" s="192" t="s">
        <v>910</v>
      </c>
      <c r="C23" s="205">
        <v>1</v>
      </c>
      <c r="D23" s="107">
        <v>45.69</v>
      </c>
      <c r="E23" s="327">
        <f t="shared" si="1"/>
        <v>45.69</v>
      </c>
      <c r="F23" s="45"/>
    </row>
    <row r="24" spans="2:15" x14ac:dyDescent="0.2">
      <c r="B24" s="192" t="s">
        <v>911</v>
      </c>
      <c r="C24" s="205">
        <v>10</v>
      </c>
      <c r="D24" s="107">
        <v>105</v>
      </c>
      <c r="E24" s="327">
        <f t="shared" si="1"/>
        <v>1050</v>
      </c>
      <c r="F24" s="45"/>
    </row>
    <row r="25" spans="2:15" ht="13.5" thickBot="1" x14ac:dyDescent="0.25">
      <c r="B25" s="192" t="s">
        <v>912</v>
      </c>
      <c r="C25" s="205">
        <v>2</v>
      </c>
      <c r="D25" s="107">
        <v>162.55775249999999</v>
      </c>
      <c r="E25" s="327">
        <f t="shared" si="1"/>
        <v>325.11550499999998</v>
      </c>
      <c r="F25" s="45"/>
    </row>
    <row r="26" spans="2:15" ht="13.5" thickBot="1" x14ac:dyDescent="0.25">
      <c r="B26" s="192" t="s">
        <v>913</v>
      </c>
      <c r="C26" s="205">
        <v>2</v>
      </c>
      <c r="D26" s="107">
        <v>278.40705750000001</v>
      </c>
      <c r="E26" s="327">
        <f t="shared" si="1"/>
        <v>556.81411500000002</v>
      </c>
      <c r="F26" s="45"/>
      <c r="G26" s="193">
        <f>SUM(E19:E26)</f>
        <v>5003.6196200000004</v>
      </c>
    </row>
    <row r="27" spans="2:15" ht="13.5" thickBot="1" x14ac:dyDescent="0.25">
      <c r="B27" s="39"/>
      <c r="C27" s="207"/>
      <c r="D27" s="197"/>
    </row>
    <row r="28" spans="2:15" ht="13.5" thickBot="1" x14ac:dyDescent="0.25">
      <c r="B28" s="190" t="s">
        <v>1198</v>
      </c>
      <c r="C28" s="204"/>
      <c r="D28" s="196"/>
      <c r="E28" s="326"/>
    </row>
    <row r="29" spans="2:15" ht="13.5" thickBot="1" x14ac:dyDescent="0.25">
      <c r="B29" s="38" t="s">
        <v>2</v>
      </c>
      <c r="C29" s="166" t="s">
        <v>3</v>
      </c>
      <c r="D29" s="157" t="s">
        <v>4</v>
      </c>
      <c r="E29" s="157" t="s">
        <v>5</v>
      </c>
      <c r="F29" s="40"/>
      <c r="G29" s="136" t="s">
        <v>888</v>
      </c>
    </row>
    <row r="30" spans="2:15" x14ac:dyDescent="0.2">
      <c r="B30" s="192" t="s">
        <v>914</v>
      </c>
      <c r="C30" s="205">
        <v>60</v>
      </c>
      <c r="D30" s="107">
        <v>8.56</v>
      </c>
      <c r="E30" s="327">
        <f t="shared" ref="E30:E37" si="2">C30*D30</f>
        <v>513.6</v>
      </c>
      <c r="F30" s="45"/>
      <c r="G30" s="137"/>
    </row>
    <row r="31" spans="2:15" x14ac:dyDescent="0.2">
      <c r="B31" s="192" t="s">
        <v>915</v>
      </c>
      <c r="C31" s="205">
        <v>40</v>
      </c>
      <c r="D31" s="107">
        <v>9.6300000000000008</v>
      </c>
      <c r="E31" s="327">
        <f t="shared" si="2"/>
        <v>385.20000000000005</v>
      </c>
      <c r="F31" s="45"/>
    </row>
    <row r="32" spans="2:15" x14ac:dyDescent="0.2">
      <c r="B32" s="192" t="s">
        <v>916</v>
      </c>
      <c r="C32" s="205">
        <v>50</v>
      </c>
      <c r="D32" s="107">
        <v>15.69</v>
      </c>
      <c r="E32" s="327">
        <f t="shared" si="2"/>
        <v>784.5</v>
      </c>
      <c r="F32" s="45"/>
      <c r="N32" s="39"/>
      <c r="O32" s="35"/>
    </row>
    <row r="33" spans="2:15" x14ac:dyDescent="0.2">
      <c r="B33" s="192" t="s">
        <v>917</v>
      </c>
      <c r="C33" s="205">
        <v>150</v>
      </c>
      <c r="D33" s="107">
        <v>25</v>
      </c>
      <c r="E33" s="327">
        <f t="shared" si="2"/>
        <v>3750</v>
      </c>
      <c r="F33" s="45"/>
      <c r="N33" s="39"/>
      <c r="O33" s="35"/>
    </row>
    <row r="34" spans="2:15" x14ac:dyDescent="0.2">
      <c r="B34" s="192" t="s">
        <v>918</v>
      </c>
      <c r="C34" s="205">
        <v>1</v>
      </c>
      <c r="D34" s="107">
        <v>71.25</v>
      </c>
      <c r="E34" s="327">
        <f t="shared" si="2"/>
        <v>71.25</v>
      </c>
      <c r="F34" s="45"/>
    </row>
    <row r="35" spans="2:15" x14ac:dyDescent="0.2">
      <c r="B35" s="192" t="s">
        <v>919</v>
      </c>
      <c r="C35" s="205">
        <v>1</v>
      </c>
      <c r="D35" s="107">
        <v>135</v>
      </c>
      <c r="E35" s="327">
        <f t="shared" si="2"/>
        <v>135</v>
      </c>
      <c r="F35" s="45"/>
    </row>
    <row r="36" spans="2:15" ht="13.5" thickBot="1" x14ac:dyDescent="0.25">
      <c r="B36" s="192" t="s">
        <v>920</v>
      </c>
      <c r="C36" s="205">
        <v>1</v>
      </c>
      <c r="D36" s="107">
        <v>375</v>
      </c>
      <c r="E36" s="327">
        <f t="shared" si="2"/>
        <v>375</v>
      </c>
      <c r="F36" s="45"/>
    </row>
    <row r="37" spans="2:15" ht="13.5" thickBot="1" x14ac:dyDescent="0.25">
      <c r="B37" s="192" t="s">
        <v>921</v>
      </c>
      <c r="C37" s="205">
        <v>1</v>
      </c>
      <c r="D37" s="107">
        <v>809.94375000000002</v>
      </c>
      <c r="E37" s="327">
        <f t="shared" si="2"/>
        <v>809.94375000000002</v>
      </c>
      <c r="F37" s="45"/>
      <c r="G37" s="193">
        <f>SUM(E30:E37)</f>
        <v>6824.4937500000005</v>
      </c>
    </row>
    <row r="38" spans="2:15" ht="13.5" thickBot="1" x14ac:dyDescent="0.25">
      <c r="D38" s="198"/>
    </row>
    <row r="39" spans="2:15" ht="13.5" thickBot="1" x14ac:dyDescent="0.25">
      <c r="B39" s="190" t="s">
        <v>1199</v>
      </c>
      <c r="C39" s="204"/>
      <c r="D39" s="196"/>
      <c r="E39" s="326"/>
    </row>
    <row r="40" spans="2:15" ht="13.5" thickBot="1" x14ac:dyDescent="0.25">
      <c r="B40" s="38" t="s">
        <v>2</v>
      </c>
      <c r="C40" s="166" t="s">
        <v>3</v>
      </c>
      <c r="D40" s="157" t="s">
        <v>4</v>
      </c>
      <c r="E40" s="157" t="s">
        <v>5</v>
      </c>
      <c r="F40" s="40"/>
      <c r="G40" s="136" t="s">
        <v>888</v>
      </c>
    </row>
    <row r="41" spans="2:15" x14ac:dyDescent="0.2">
      <c r="B41" s="192" t="s">
        <v>922</v>
      </c>
      <c r="C41" s="205">
        <v>50</v>
      </c>
      <c r="D41" s="107">
        <v>5.86</v>
      </c>
      <c r="E41" s="327">
        <f t="shared" ref="E41:E48" si="3">C41*D41</f>
        <v>293</v>
      </c>
      <c r="F41" s="45"/>
      <c r="G41" s="137"/>
    </row>
    <row r="42" spans="2:15" x14ac:dyDescent="0.2">
      <c r="B42" s="192" t="s">
        <v>923</v>
      </c>
      <c r="C42" s="205">
        <v>25</v>
      </c>
      <c r="D42" s="107">
        <v>7.16</v>
      </c>
      <c r="E42" s="327">
        <f t="shared" si="3"/>
        <v>179</v>
      </c>
      <c r="F42" s="45"/>
    </row>
    <row r="43" spans="2:15" x14ac:dyDescent="0.2">
      <c r="B43" s="192" t="s">
        <v>924</v>
      </c>
      <c r="C43" s="205">
        <v>75</v>
      </c>
      <c r="D43" s="107">
        <v>11.52</v>
      </c>
      <c r="E43" s="327">
        <f t="shared" si="3"/>
        <v>864</v>
      </c>
      <c r="F43" s="45"/>
    </row>
    <row r="44" spans="2:15" x14ac:dyDescent="0.2">
      <c r="B44" s="192" t="s">
        <v>925</v>
      </c>
      <c r="C44" s="205">
        <v>125</v>
      </c>
      <c r="D44" s="107">
        <v>21.36</v>
      </c>
      <c r="E44" s="327">
        <f t="shared" si="3"/>
        <v>2670</v>
      </c>
      <c r="F44" s="45"/>
    </row>
    <row r="45" spans="2:15" x14ac:dyDescent="0.2">
      <c r="B45" s="192" t="s">
        <v>926</v>
      </c>
      <c r="C45" s="205">
        <v>5</v>
      </c>
      <c r="D45" s="107">
        <v>56.3</v>
      </c>
      <c r="E45" s="327">
        <f t="shared" si="3"/>
        <v>281.5</v>
      </c>
      <c r="F45" s="45"/>
    </row>
    <row r="46" spans="2:15" x14ac:dyDescent="0.2">
      <c r="B46" s="192" t="s">
        <v>927</v>
      </c>
      <c r="C46" s="205">
        <v>5</v>
      </c>
      <c r="D46" s="107">
        <v>97.32</v>
      </c>
      <c r="E46" s="327">
        <f t="shared" si="3"/>
        <v>486.59999999999997</v>
      </c>
      <c r="F46" s="45"/>
    </row>
    <row r="47" spans="2:15" ht="13.5" thickBot="1" x14ac:dyDescent="0.25">
      <c r="B47" s="192" t="s">
        <v>928</v>
      </c>
      <c r="C47" s="205">
        <v>1</v>
      </c>
      <c r="D47" s="107">
        <v>211.85307</v>
      </c>
      <c r="E47" s="327">
        <f t="shared" si="3"/>
        <v>211.85307</v>
      </c>
      <c r="F47" s="45"/>
    </row>
    <row r="48" spans="2:15" ht="13.5" thickBot="1" x14ac:dyDescent="0.25">
      <c r="B48" s="192" t="s">
        <v>929</v>
      </c>
      <c r="C48" s="205">
        <v>1</v>
      </c>
      <c r="D48" s="107">
        <v>348.95321999999999</v>
      </c>
      <c r="E48" s="327">
        <f t="shared" si="3"/>
        <v>348.95321999999999</v>
      </c>
      <c r="F48" s="45"/>
      <c r="G48" s="193">
        <f>SUM(E41:E48)</f>
        <v>5334.9062900000008</v>
      </c>
    </row>
    <row r="49" spans="2:7" ht="13.5" thickBot="1" x14ac:dyDescent="0.25">
      <c r="B49" s="39"/>
      <c r="C49" s="207"/>
      <c r="D49" s="197"/>
    </row>
    <row r="50" spans="2:7" ht="13.5" thickBot="1" x14ac:dyDescent="0.25">
      <c r="B50" s="190" t="s">
        <v>1200</v>
      </c>
      <c r="C50" s="204"/>
      <c r="D50" s="196"/>
      <c r="E50" s="326"/>
    </row>
    <row r="51" spans="2:7" ht="13.5" thickBot="1" x14ac:dyDescent="0.25">
      <c r="B51" s="38" t="s">
        <v>2</v>
      </c>
      <c r="C51" s="166" t="s">
        <v>3</v>
      </c>
      <c r="D51" s="157" t="s">
        <v>4</v>
      </c>
      <c r="E51" s="157" t="s">
        <v>5</v>
      </c>
      <c r="F51" s="40"/>
      <c r="G51" s="136" t="s">
        <v>888</v>
      </c>
    </row>
    <row r="52" spans="2:7" x14ac:dyDescent="0.2">
      <c r="B52" s="192" t="s">
        <v>930</v>
      </c>
      <c r="C52" s="205">
        <v>1</v>
      </c>
      <c r="D52" s="107">
        <v>18.950579999999999</v>
      </c>
      <c r="E52" s="327">
        <f>C52*D52</f>
        <v>18.950579999999999</v>
      </c>
      <c r="F52" s="45"/>
      <c r="G52" s="137"/>
    </row>
    <row r="53" spans="2:7" x14ac:dyDescent="0.2">
      <c r="B53" s="192" t="s">
        <v>931</v>
      </c>
      <c r="C53" s="205">
        <v>1</v>
      </c>
      <c r="D53" s="107">
        <v>33.50853</v>
      </c>
      <c r="E53" s="327">
        <f>C53*D53</f>
        <v>33.50853</v>
      </c>
      <c r="F53" s="45"/>
    </row>
    <row r="54" spans="2:7" x14ac:dyDescent="0.2">
      <c r="B54" s="192" t="s">
        <v>932</v>
      </c>
      <c r="C54" s="205">
        <v>1</v>
      </c>
      <c r="D54" s="107">
        <v>117.53230499999999</v>
      </c>
      <c r="E54" s="327">
        <f>C54*D54</f>
        <v>117.53230499999999</v>
      </c>
      <c r="F54" s="45"/>
    </row>
    <row r="55" spans="2:7" ht="13.5" thickBot="1" x14ac:dyDescent="0.25">
      <c r="B55" s="192" t="s">
        <v>933</v>
      </c>
      <c r="C55" s="205">
        <v>1</v>
      </c>
      <c r="D55" s="107">
        <v>180.72054</v>
      </c>
      <c r="E55" s="327">
        <f>C55*D55</f>
        <v>180.72054</v>
      </c>
      <c r="F55" s="45"/>
    </row>
    <row r="56" spans="2:7" ht="13.5" thickBot="1" x14ac:dyDescent="0.25">
      <c r="B56" s="192" t="s">
        <v>934</v>
      </c>
      <c r="C56" s="205">
        <v>1</v>
      </c>
      <c r="D56" s="107">
        <v>187.51986000000002</v>
      </c>
      <c r="E56" s="327">
        <f>C56*D56</f>
        <v>187.51986000000002</v>
      </c>
      <c r="F56" s="45"/>
      <c r="G56" s="193">
        <f>SUM(E52:E56)</f>
        <v>538.23181499999998</v>
      </c>
    </row>
    <row r="57" spans="2:7" ht="13.5" thickBot="1" x14ac:dyDescent="0.25">
      <c r="B57" s="39"/>
      <c r="C57" s="207"/>
      <c r="D57" s="197"/>
    </row>
    <row r="58" spans="2:7" ht="13.5" thickBot="1" x14ac:dyDescent="0.25">
      <c r="B58" s="190" t="s">
        <v>1201</v>
      </c>
      <c r="C58" s="204"/>
      <c r="D58" s="196"/>
      <c r="E58" s="326"/>
    </row>
    <row r="59" spans="2:7" ht="13.5" thickBot="1" x14ac:dyDescent="0.25">
      <c r="B59" s="38" t="s">
        <v>2</v>
      </c>
      <c r="C59" s="166" t="s">
        <v>3</v>
      </c>
      <c r="D59" s="157" t="s">
        <v>4</v>
      </c>
      <c r="E59" s="157" t="s">
        <v>5</v>
      </c>
      <c r="F59" s="40"/>
      <c r="G59" s="136" t="s">
        <v>888</v>
      </c>
    </row>
    <row r="60" spans="2:7" x14ac:dyDescent="0.2">
      <c r="B60" s="192" t="s">
        <v>935</v>
      </c>
      <c r="C60" s="205">
        <v>1</v>
      </c>
      <c r="D60" s="107">
        <v>16.23</v>
      </c>
      <c r="E60" s="327">
        <f>C60*D60</f>
        <v>16.23</v>
      </c>
      <c r="F60" s="45"/>
      <c r="G60" s="137"/>
    </row>
    <row r="61" spans="2:7" x14ac:dyDescent="0.2">
      <c r="B61" s="192" t="s">
        <v>936</v>
      </c>
      <c r="C61" s="205">
        <v>1</v>
      </c>
      <c r="D61" s="107">
        <v>33.50853</v>
      </c>
      <c r="E61" s="327">
        <f>C61*D61</f>
        <v>33.50853</v>
      </c>
      <c r="F61" s="45"/>
    </row>
    <row r="62" spans="2:7" x14ac:dyDescent="0.2">
      <c r="B62" s="192" t="s">
        <v>937</v>
      </c>
      <c r="C62" s="205">
        <v>1</v>
      </c>
      <c r="D62" s="107">
        <v>58.69</v>
      </c>
      <c r="E62" s="327">
        <f>C62*D62</f>
        <v>58.69</v>
      </c>
      <c r="F62" s="45"/>
    </row>
    <row r="63" spans="2:7" ht="13.5" thickBot="1" x14ac:dyDescent="0.25">
      <c r="B63" s="192" t="s">
        <v>938</v>
      </c>
      <c r="C63" s="205">
        <v>1</v>
      </c>
      <c r="D63" s="107">
        <v>95.26</v>
      </c>
      <c r="E63" s="327">
        <f>C63*D63</f>
        <v>95.26</v>
      </c>
      <c r="F63" s="45"/>
    </row>
    <row r="64" spans="2:7" ht="13.5" thickBot="1" x14ac:dyDescent="0.25">
      <c r="B64" s="192" t="s">
        <v>939</v>
      </c>
      <c r="C64" s="205">
        <v>1</v>
      </c>
      <c r="D64" s="107">
        <v>177.03477000000004</v>
      </c>
      <c r="E64" s="327">
        <f>C64*D64</f>
        <v>177.03477000000004</v>
      </c>
      <c r="F64" s="45"/>
      <c r="G64" s="193">
        <f>SUM(E60:E64)</f>
        <v>380.72330000000005</v>
      </c>
    </row>
    <row r="65" spans="2:7" ht="13.5" thickBot="1" x14ac:dyDescent="0.25">
      <c r="B65" s="39"/>
      <c r="C65" s="207"/>
      <c r="D65" s="197"/>
    </row>
    <row r="66" spans="2:7" ht="13.5" thickBot="1" x14ac:dyDescent="0.25">
      <c r="B66" s="190" t="s">
        <v>1202</v>
      </c>
      <c r="C66" s="204"/>
      <c r="D66" s="196"/>
      <c r="E66" s="326"/>
    </row>
    <row r="67" spans="2:7" ht="13.5" thickBot="1" x14ac:dyDescent="0.25">
      <c r="B67" s="38" t="s">
        <v>2</v>
      </c>
      <c r="C67" s="166" t="s">
        <v>3</v>
      </c>
      <c r="D67" s="157" t="s">
        <v>4</v>
      </c>
      <c r="E67" s="157" t="s">
        <v>5</v>
      </c>
      <c r="F67" s="40"/>
      <c r="G67" s="136" t="s">
        <v>888</v>
      </c>
    </row>
    <row r="68" spans="2:7" x14ac:dyDescent="0.2">
      <c r="B68" s="192" t="s">
        <v>940</v>
      </c>
      <c r="C68" s="205">
        <v>5</v>
      </c>
      <c r="D68" s="107">
        <v>9.86</v>
      </c>
      <c r="E68" s="327">
        <f t="shared" ref="E68:E75" si="4">C68*D68</f>
        <v>49.3</v>
      </c>
      <c r="F68" s="45"/>
      <c r="G68" s="137"/>
    </row>
    <row r="69" spans="2:7" x14ac:dyDescent="0.2">
      <c r="B69" s="192" t="s">
        <v>941</v>
      </c>
      <c r="C69" s="205">
        <v>1</v>
      </c>
      <c r="D69" s="107">
        <v>13.69</v>
      </c>
      <c r="E69" s="327">
        <f t="shared" si="4"/>
        <v>13.69</v>
      </c>
      <c r="F69" s="45"/>
    </row>
    <row r="70" spans="2:7" x14ac:dyDescent="0.2">
      <c r="B70" s="192" t="s">
        <v>942</v>
      </c>
      <c r="C70" s="205">
        <v>10</v>
      </c>
      <c r="D70" s="107">
        <v>21.53</v>
      </c>
      <c r="E70" s="327">
        <f t="shared" si="4"/>
        <v>215.3</v>
      </c>
      <c r="F70" s="45"/>
    </row>
    <row r="71" spans="2:7" x14ac:dyDescent="0.2">
      <c r="B71" s="192" t="s">
        <v>943</v>
      </c>
      <c r="C71" s="205">
        <v>10</v>
      </c>
      <c r="D71" s="107">
        <v>32</v>
      </c>
      <c r="E71" s="327">
        <f t="shared" si="4"/>
        <v>320</v>
      </c>
      <c r="F71" s="45"/>
    </row>
    <row r="72" spans="2:7" x14ac:dyDescent="0.2">
      <c r="B72" s="192" t="s">
        <v>944</v>
      </c>
      <c r="C72" s="205">
        <v>1</v>
      </c>
      <c r="D72" s="107">
        <v>80.63</v>
      </c>
      <c r="E72" s="327">
        <f t="shared" si="4"/>
        <v>80.63</v>
      </c>
      <c r="F72" s="45"/>
    </row>
    <row r="73" spans="2:7" x14ac:dyDescent="0.2">
      <c r="B73" s="192" t="s">
        <v>945</v>
      </c>
      <c r="C73" s="205">
        <v>1</v>
      </c>
      <c r="D73" s="107">
        <v>327.26</v>
      </c>
      <c r="E73" s="327">
        <f t="shared" si="4"/>
        <v>327.26</v>
      </c>
      <c r="F73" s="45"/>
    </row>
    <row r="74" spans="2:7" ht="13.5" thickBot="1" x14ac:dyDescent="0.25">
      <c r="B74" s="192" t="s">
        <v>946</v>
      </c>
      <c r="C74" s="205">
        <v>1</v>
      </c>
      <c r="D74" s="107">
        <v>446.20537500000006</v>
      </c>
      <c r="E74" s="327">
        <f t="shared" si="4"/>
        <v>446.20537500000006</v>
      </c>
      <c r="F74" s="45"/>
    </row>
    <row r="75" spans="2:7" ht="13.5" thickBot="1" x14ac:dyDescent="0.25">
      <c r="B75" s="192" t="s">
        <v>947</v>
      </c>
      <c r="C75" s="205">
        <v>1</v>
      </c>
      <c r="D75" s="107">
        <v>752.62918500000001</v>
      </c>
      <c r="E75" s="327">
        <f t="shared" si="4"/>
        <v>752.62918500000001</v>
      </c>
      <c r="F75" s="45"/>
      <c r="G75" s="193">
        <f>SUM(E68:E75)</f>
        <v>2205.0145600000001</v>
      </c>
    </row>
    <row r="76" spans="2:7" ht="13.5" thickBot="1" x14ac:dyDescent="0.25">
      <c r="B76" s="39"/>
      <c r="C76" s="207"/>
      <c r="D76" s="197"/>
    </row>
    <row r="77" spans="2:7" ht="13.5" thickBot="1" x14ac:dyDescent="0.25">
      <c r="B77" s="190" t="s">
        <v>1203</v>
      </c>
      <c r="C77" s="204"/>
      <c r="D77" s="196"/>
      <c r="E77" s="326"/>
    </row>
    <row r="78" spans="2:7" ht="13.5" thickBot="1" x14ac:dyDescent="0.25">
      <c r="B78" s="38" t="s">
        <v>2</v>
      </c>
      <c r="C78" s="166" t="s">
        <v>3</v>
      </c>
      <c r="D78" s="157" t="s">
        <v>4</v>
      </c>
      <c r="E78" s="157" t="s">
        <v>5</v>
      </c>
      <c r="F78" s="40"/>
      <c r="G78" s="136" t="s">
        <v>888</v>
      </c>
    </row>
    <row r="79" spans="2:7" x14ac:dyDescent="0.2">
      <c r="B79" s="192" t="s">
        <v>948</v>
      </c>
      <c r="C79" s="205">
        <v>1</v>
      </c>
      <c r="D79" s="107">
        <v>11.75</v>
      </c>
      <c r="E79" s="327">
        <f t="shared" ref="E79:E84" si="5">C79*D79</f>
        <v>11.75</v>
      </c>
      <c r="F79" s="45"/>
      <c r="G79" s="137"/>
    </row>
    <row r="80" spans="2:7" x14ac:dyDescent="0.2">
      <c r="B80" s="192" t="s">
        <v>949</v>
      </c>
      <c r="C80" s="205">
        <v>1</v>
      </c>
      <c r="D80" s="107">
        <v>15.63</v>
      </c>
      <c r="E80" s="327">
        <f t="shared" si="5"/>
        <v>15.63</v>
      </c>
      <c r="F80" s="45"/>
    </row>
    <row r="81" spans="2:7" x14ac:dyDescent="0.2">
      <c r="B81" s="192" t="s">
        <v>950</v>
      </c>
      <c r="C81" s="205">
        <v>1</v>
      </c>
      <c r="D81" s="107">
        <v>27.08</v>
      </c>
      <c r="E81" s="327">
        <f t="shared" si="5"/>
        <v>27.08</v>
      </c>
      <c r="F81" s="45"/>
    </row>
    <row r="82" spans="2:7" x14ac:dyDescent="0.2">
      <c r="B82" s="192" t="s">
        <v>951</v>
      </c>
      <c r="C82" s="205">
        <v>1</v>
      </c>
      <c r="D82" s="107">
        <v>51.23</v>
      </c>
      <c r="E82" s="327">
        <f t="shared" si="5"/>
        <v>51.23</v>
      </c>
      <c r="F82" s="45"/>
    </row>
    <row r="83" spans="2:7" ht="13.5" thickBot="1" x14ac:dyDescent="0.25">
      <c r="B83" s="192" t="s">
        <v>952</v>
      </c>
      <c r="C83" s="205">
        <v>1</v>
      </c>
      <c r="D83" s="107">
        <v>124</v>
      </c>
      <c r="E83" s="327">
        <f t="shared" si="5"/>
        <v>124</v>
      </c>
      <c r="F83" s="45"/>
    </row>
    <row r="84" spans="2:7" ht="13.5" thickBot="1" x14ac:dyDescent="0.25">
      <c r="B84" s="192" t="s">
        <v>953</v>
      </c>
      <c r="C84" s="205">
        <v>1</v>
      </c>
      <c r="D84" s="107">
        <v>265.36</v>
      </c>
      <c r="E84" s="327">
        <f t="shared" si="5"/>
        <v>265.36</v>
      </c>
      <c r="F84" s="45"/>
      <c r="G84" s="193">
        <f>SUM(E79:E84)</f>
        <v>495.05</v>
      </c>
    </row>
    <row r="85" spans="2:7" ht="13.5" thickBot="1" x14ac:dyDescent="0.25">
      <c r="B85" s="39"/>
      <c r="C85" s="207"/>
      <c r="D85" s="197"/>
    </row>
    <row r="86" spans="2:7" ht="13.5" thickBot="1" x14ac:dyDescent="0.25">
      <c r="B86" s="190" t="s">
        <v>1204</v>
      </c>
      <c r="C86" s="204"/>
      <c r="D86" s="199"/>
      <c r="E86" s="328"/>
    </row>
    <row r="87" spans="2:7" ht="13.5" thickBot="1" x14ac:dyDescent="0.25">
      <c r="B87" s="38" t="s">
        <v>2</v>
      </c>
      <c r="C87" s="166" t="s">
        <v>3</v>
      </c>
      <c r="D87" s="157" t="s">
        <v>4</v>
      </c>
      <c r="E87" s="157" t="s">
        <v>5</v>
      </c>
      <c r="F87" s="40"/>
      <c r="G87" s="136" t="s">
        <v>888</v>
      </c>
    </row>
    <row r="88" spans="2:7" x14ac:dyDescent="0.2">
      <c r="B88" s="192" t="s">
        <v>954</v>
      </c>
      <c r="C88" s="205">
        <v>1</v>
      </c>
      <c r="D88" s="107">
        <v>34.080750000000002</v>
      </c>
      <c r="E88" s="327">
        <f t="shared" ref="E88:E93" si="6">C88*D88</f>
        <v>34.080750000000002</v>
      </c>
      <c r="F88" s="45"/>
      <c r="G88" s="137"/>
    </row>
    <row r="89" spans="2:7" x14ac:dyDescent="0.2">
      <c r="B89" s="192" t="s">
        <v>955</v>
      </c>
      <c r="C89" s="205">
        <v>1</v>
      </c>
      <c r="D89" s="107">
        <v>56.961134999999999</v>
      </c>
      <c r="E89" s="327">
        <f t="shared" si="6"/>
        <v>56.961134999999999</v>
      </c>
      <c r="F89" s="45"/>
    </row>
    <row r="90" spans="2:7" x14ac:dyDescent="0.2">
      <c r="B90" s="192" t="s">
        <v>956</v>
      </c>
      <c r="C90" s="205">
        <v>1</v>
      </c>
      <c r="D90" s="107">
        <v>52.652655000000003</v>
      </c>
      <c r="E90" s="327">
        <f t="shared" si="6"/>
        <v>52.652655000000003</v>
      </c>
      <c r="F90" s="45"/>
    </row>
    <row r="91" spans="2:7" x14ac:dyDescent="0.2">
      <c r="B91" s="192" t="s">
        <v>957</v>
      </c>
      <c r="C91" s="205">
        <v>1</v>
      </c>
      <c r="D91" s="107">
        <v>185.10475500000001</v>
      </c>
      <c r="E91" s="327">
        <f t="shared" si="6"/>
        <v>185.10475500000001</v>
      </c>
      <c r="F91" s="45"/>
    </row>
    <row r="92" spans="2:7" ht="13.5" thickBot="1" x14ac:dyDescent="0.25">
      <c r="B92" s="192" t="s">
        <v>958</v>
      </c>
      <c r="C92" s="205">
        <v>1</v>
      </c>
      <c r="D92" s="107">
        <v>433.75959000000006</v>
      </c>
      <c r="E92" s="327">
        <f t="shared" si="6"/>
        <v>433.75959000000006</v>
      </c>
      <c r="F92" s="45"/>
    </row>
    <row r="93" spans="2:7" ht="13.5" thickBot="1" x14ac:dyDescent="0.25">
      <c r="B93" s="192" t="s">
        <v>959</v>
      </c>
      <c r="C93" s="205">
        <v>1</v>
      </c>
      <c r="D93" s="107">
        <v>494.00257500000004</v>
      </c>
      <c r="E93" s="327">
        <f t="shared" si="6"/>
        <v>494.00257500000004</v>
      </c>
      <c r="F93" s="45"/>
      <c r="G93" s="193">
        <f>SUM(E88:E93)</f>
        <v>1256.5614600000001</v>
      </c>
    </row>
    <row r="94" spans="2:7" ht="13.5" thickBot="1" x14ac:dyDescent="0.25">
      <c r="B94" s="39"/>
      <c r="C94" s="207"/>
      <c r="D94" s="197"/>
    </row>
    <row r="95" spans="2:7" ht="13.5" thickBot="1" x14ac:dyDescent="0.25">
      <c r="B95" s="190" t="s">
        <v>1205</v>
      </c>
      <c r="C95" s="204"/>
      <c r="D95" s="196"/>
      <c r="E95" s="326"/>
    </row>
    <row r="96" spans="2:7" ht="13.5" thickBot="1" x14ac:dyDescent="0.25">
      <c r="B96" s="38" t="s">
        <v>2</v>
      </c>
      <c r="C96" s="166" t="s">
        <v>3</v>
      </c>
      <c r="D96" s="157" t="s">
        <v>4</v>
      </c>
      <c r="E96" s="157" t="s">
        <v>5</v>
      </c>
      <c r="F96" s="40"/>
      <c r="G96" s="136" t="s">
        <v>888</v>
      </c>
    </row>
    <row r="97" spans="2:7" x14ac:dyDescent="0.2">
      <c r="B97" s="192" t="s">
        <v>960</v>
      </c>
      <c r="C97" s="205">
        <v>1</v>
      </c>
      <c r="D97" s="107">
        <v>38.178855000000006</v>
      </c>
      <c r="E97" s="327">
        <f t="shared" ref="E97:E102" si="7">C97*D97</f>
        <v>38.178855000000006</v>
      </c>
      <c r="F97" s="45"/>
      <c r="G97" s="137"/>
    </row>
    <row r="98" spans="2:7" x14ac:dyDescent="0.2">
      <c r="B98" s="192" t="s">
        <v>955</v>
      </c>
      <c r="C98" s="205">
        <v>1</v>
      </c>
      <c r="D98" s="107">
        <v>69.718275000000006</v>
      </c>
      <c r="E98" s="327">
        <f t="shared" si="7"/>
        <v>69.718275000000006</v>
      </c>
      <c r="F98" s="45"/>
    </row>
    <row r="99" spans="2:7" x14ac:dyDescent="0.2">
      <c r="B99" s="192" t="s">
        <v>956</v>
      </c>
      <c r="C99" s="205">
        <v>1</v>
      </c>
      <c r="D99" s="107">
        <v>75.524625</v>
      </c>
      <c r="E99" s="327">
        <f t="shared" si="7"/>
        <v>75.524625</v>
      </c>
      <c r="F99" s="45"/>
    </row>
    <row r="100" spans="2:7" x14ac:dyDescent="0.2">
      <c r="B100" s="192" t="s">
        <v>957</v>
      </c>
      <c r="C100" s="205">
        <v>1</v>
      </c>
      <c r="D100" s="107">
        <v>224.369145</v>
      </c>
      <c r="E100" s="327">
        <f t="shared" si="7"/>
        <v>224.369145</v>
      </c>
      <c r="F100" s="45"/>
    </row>
    <row r="101" spans="2:7" ht="13.5" thickBot="1" x14ac:dyDescent="0.25">
      <c r="B101" s="192" t="s">
        <v>958</v>
      </c>
      <c r="C101" s="205">
        <v>1</v>
      </c>
      <c r="D101" s="107">
        <v>578.9435850000001</v>
      </c>
      <c r="E101" s="327">
        <f t="shared" si="7"/>
        <v>578.9435850000001</v>
      </c>
      <c r="F101" s="45"/>
    </row>
    <row r="102" spans="2:7" ht="13.5" thickBot="1" x14ac:dyDescent="0.25">
      <c r="B102" s="192" t="s">
        <v>959</v>
      </c>
      <c r="C102" s="205">
        <v>1</v>
      </c>
      <c r="D102" s="107">
        <v>766.968345</v>
      </c>
      <c r="E102" s="327">
        <f t="shared" si="7"/>
        <v>766.968345</v>
      </c>
      <c r="F102" s="45"/>
      <c r="G102" s="193">
        <f>SUM(E97:E102)</f>
        <v>1753.7028300000002</v>
      </c>
    </row>
    <row r="103" spans="2:7" ht="13.5" thickBot="1" x14ac:dyDescent="0.25">
      <c r="B103" s="39"/>
      <c r="C103" s="207"/>
      <c r="D103" s="197"/>
    </row>
    <row r="104" spans="2:7" ht="13.5" thickBot="1" x14ac:dyDescent="0.25">
      <c r="B104" s="190" t="s">
        <v>1206</v>
      </c>
      <c r="C104" s="204"/>
      <c r="D104" s="196"/>
      <c r="E104" s="326"/>
    </row>
    <row r="105" spans="2:7" ht="13.5" thickBot="1" x14ac:dyDescent="0.25">
      <c r="B105" s="38" t="s">
        <v>2</v>
      </c>
      <c r="C105" s="166" t="s">
        <v>3</v>
      </c>
      <c r="D105" s="157" t="s">
        <v>4</v>
      </c>
      <c r="E105" s="157" t="s">
        <v>5</v>
      </c>
      <c r="F105" s="40"/>
      <c r="G105" s="136" t="s">
        <v>888</v>
      </c>
    </row>
    <row r="106" spans="2:7" x14ac:dyDescent="0.2">
      <c r="B106" s="192" t="s">
        <v>606</v>
      </c>
      <c r="C106" s="205">
        <v>1</v>
      </c>
      <c r="D106" s="107">
        <v>6.7567500000000003</v>
      </c>
      <c r="E106" s="327">
        <f t="shared" ref="E106:E114" si="8">C106*D106</f>
        <v>6.7567500000000003</v>
      </c>
      <c r="F106" s="45"/>
      <c r="G106" s="137"/>
    </row>
    <row r="107" spans="2:7" x14ac:dyDescent="0.2">
      <c r="B107" s="192" t="s">
        <v>607</v>
      </c>
      <c r="C107" s="205">
        <v>15</v>
      </c>
      <c r="D107" s="107">
        <v>10.704622500000001</v>
      </c>
      <c r="E107" s="327">
        <f t="shared" si="8"/>
        <v>160.56933750000002</v>
      </c>
      <c r="F107" s="45"/>
    </row>
    <row r="108" spans="2:7" x14ac:dyDescent="0.2">
      <c r="B108" s="192" t="s">
        <v>608</v>
      </c>
      <c r="C108" s="205">
        <v>15</v>
      </c>
      <c r="D108" s="107">
        <v>10.704622500000001</v>
      </c>
      <c r="E108" s="327">
        <f t="shared" si="8"/>
        <v>160.56933750000002</v>
      </c>
      <c r="F108" s="45"/>
    </row>
    <row r="109" spans="2:7" x14ac:dyDescent="0.2">
      <c r="B109" s="192" t="s">
        <v>609</v>
      </c>
      <c r="C109" s="205">
        <v>20</v>
      </c>
      <c r="D109" s="107">
        <v>37.017337500000004</v>
      </c>
      <c r="E109" s="327">
        <f t="shared" si="8"/>
        <v>740.34675000000004</v>
      </c>
      <c r="F109" s="45"/>
    </row>
    <row r="110" spans="2:7" x14ac:dyDescent="0.2">
      <c r="B110" s="192" t="s">
        <v>610</v>
      </c>
      <c r="C110" s="205">
        <v>5</v>
      </c>
      <c r="D110" s="107">
        <v>61.795304999999999</v>
      </c>
      <c r="E110" s="327">
        <f t="shared" si="8"/>
        <v>308.97652499999998</v>
      </c>
      <c r="F110" s="45"/>
    </row>
    <row r="111" spans="2:7" x14ac:dyDescent="0.2">
      <c r="B111" s="192" t="s">
        <v>611</v>
      </c>
      <c r="C111" s="205">
        <v>1</v>
      </c>
      <c r="D111" s="107">
        <v>99.642757500000002</v>
      </c>
      <c r="E111" s="327">
        <f t="shared" si="8"/>
        <v>99.642757500000002</v>
      </c>
      <c r="F111" s="45"/>
    </row>
    <row r="112" spans="2:7" x14ac:dyDescent="0.2">
      <c r="B112" s="192" t="s">
        <v>612</v>
      </c>
      <c r="C112" s="205">
        <v>1</v>
      </c>
      <c r="D112" s="107">
        <v>197.57578500000002</v>
      </c>
      <c r="E112" s="327">
        <f t="shared" si="8"/>
        <v>197.57578500000002</v>
      </c>
      <c r="F112" s="45"/>
    </row>
    <row r="113" spans="2:7" ht="13.5" thickBot="1" x14ac:dyDescent="0.25">
      <c r="B113" s="192" t="s">
        <v>613</v>
      </c>
      <c r="C113" s="205">
        <v>1</v>
      </c>
      <c r="D113" s="107">
        <v>512.84376000000009</v>
      </c>
      <c r="E113" s="327">
        <f t="shared" si="8"/>
        <v>512.84376000000009</v>
      </c>
      <c r="F113" s="45"/>
    </row>
    <row r="114" spans="2:7" ht="13.5" thickBot="1" x14ac:dyDescent="0.25">
      <c r="B114" s="192" t="s">
        <v>614</v>
      </c>
      <c r="C114" s="205">
        <v>1</v>
      </c>
      <c r="D114" s="107"/>
      <c r="E114" s="327">
        <f t="shared" si="8"/>
        <v>0</v>
      </c>
      <c r="F114" s="45"/>
      <c r="G114" s="193">
        <f>SUM(E106:E114)</f>
        <v>2187.2810025000003</v>
      </c>
    </row>
    <row r="115" spans="2:7" ht="13.5" thickBot="1" x14ac:dyDescent="0.25">
      <c r="B115" s="39"/>
      <c r="C115" s="207"/>
      <c r="D115" s="197"/>
    </row>
    <row r="116" spans="2:7" ht="13.5" thickBot="1" x14ac:dyDescent="0.25">
      <c r="B116" s="190" t="s">
        <v>1207</v>
      </c>
      <c r="C116" s="204"/>
      <c r="D116" s="196"/>
      <c r="E116" s="326"/>
    </row>
    <row r="117" spans="2:7" ht="13.5" thickBot="1" x14ac:dyDescent="0.25">
      <c r="B117" s="38" t="s">
        <v>2</v>
      </c>
      <c r="C117" s="166" t="s">
        <v>3</v>
      </c>
      <c r="D117" s="157" t="s">
        <v>4</v>
      </c>
      <c r="E117" s="157" t="s">
        <v>5</v>
      </c>
      <c r="F117" s="40"/>
      <c r="G117" s="136" t="s">
        <v>888</v>
      </c>
    </row>
    <row r="118" spans="2:7" x14ac:dyDescent="0.2">
      <c r="B118" s="192" t="s">
        <v>961</v>
      </c>
      <c r="C118" s="205">
        <v>1</v>
      </c>
      <c r="D118" s="107">
        <v>6.5468700000000011</v>
      </c>
      <c r="E118" s="327">
        <f t="shared" ref="E118:E124" si="9">C118*D118</f>
        <v>6.5468700000000011</v>
      </c>
      <c r="F118" s="45"/>
      <c r="G118" s="137"/>
    </row>
    <row r="119" spans="2:7" x14ac:dyDescent="0.2">
      <c r="B119" s="192" t="s">
        <v>962</v>
      </c>
      <c r="C119" s="205">
        <v>1</v>
      </c>
      <c r="D119" s="107">
        <v>8.1877950000000013</v>
      </c>
      <c r="E119" s="327">
        <f t="shared" si="9"/>
        <v>8.1877950000000013</v>
      </c>
      <c r="F119" s="45"/>
    </row>
    <row r="120" spans="2:7" x14ac:dyDescent="0.2">
      <c r="B120" s="192" t="s">
        <v>963</v>
      </c>
      <c r="C120" s="205">
        <v>1</v>
      </c>
      <c r="D120" s="107">
        <v>13.960485</v>
      </c>
      <c r="E120" s="327">
        <f t="shared" si="9"/>
        <v>13.960485</v>
      </c>
      <c r="F120" s="45"/>
    </row>
    <row r="121" spans="2:7" x14ac:dyDescent="0.2">
      <c r="B121" s="192" t="s">
        <v>964</v>
      </c>
      <c r="C121" s="205">
        <v>1</v>
      </c>
      <c r="D121" s="107">
        <v>23.511510000000001</v>
      </c>
      <c r="E121" s="327">
        <f t="shared" si="9"/>
        <v>23.511510000000001</v>
      </c>
      <c r="F121" s="45"/>
    </row>
    <row r="122" spans="2:7" x14ac:dyDescent="0.2">
      <c r="B122" s="192" t="s">
        <v>965</v>
      </c>
      <c r="C122" s="205">
        <v>1</v>
      </c>
      <c r="D122" s="107">
        <v>60.453360000000011</v>
      </c>
      <c r="E122" s="327">
        <f t="shared" si="9"/>
        <v>60.453360000000011</v>
      </c>
      <c r="F122" s="45"/>
    </row>
    <row r="123" spans="2:7" ht="13.5" thickBot="1" x14ac:dyDescent="0.25">
      <c r="B123" s="192" t="s">
        <v>966</v>
      </c>
      <c r="C123" s="205">
        <v>1</v>
      </c>
      <c r="D123" s="107">
        <v>89.443034999999995</v>
      </c>
      <c r="E123" s="327">
        <f t="shared" si="9"/>
        <v>89.443034999999995</v>
      </c>
      <c r="F123" s="45"/>
    </row>
    <row r="124" spans="2:7" ht="13.5" thickBot="1" x14ac:dyDescent="0.25">
      <c r="B124" s="192" t="s">
        <v>967</v>
      </c>
      <c r="C124" s="205">
        <v>1</v>
      </c>
      <c r="D124" s="107"/>
      <c r="E124" s="327">
        <f t="shared" si="9"/>
        <v>0</v>
      </c>
      <c r="F124" s="45"/>
      <c r="G124" s="193">
        <f>SUM(E118:E124)</f>
        <v>202.10305500000001</v>
      </c>
    </row>
    <row r="125" spans="2:7" ht="13.5" thickBot="1" x14ac:dyDescent="0.25">
      <c r="B125" s="39"/>
      <c r="C125" s="207"/>
      <c r="D125" s="197"/>
    </row>
    <row r="126" spans="2:7" ht="13.5" thickBot="1" x14ac:dyDescent="0.25">
      <c r="B126" s="190" t="s">
        <v>1208</v>
      </c>
      <c r="C126" s="204"/>
      <c r="D126" s="196"/>
      <c r="E126" s="326"/>
    </row>
    <row r="127" spans="2:7" ht="13.5" thickBot="1" x14ac:dyDescent="0.25">
      <c r="B127" s="38" t="s">
        <v>2</v>
      </c>
      <c r="C127" s="166" t="s">
        <v>3</v>
      </c>
      <c r="D127" s="157" t="s">
        <v>4</v>
      </c>
      <c r="E127" s="157" t="s">
        <v>5</v>
      </c>
      <c r="F127" s="40"/>
      <c r="G127" s="136" t="s">
        <v>888</v>
      </c>
    </row>
    <row r="128" spans="2:7" x14ac:dyDescent="0.2">
      <c r="B128" s="192" t="s">
        <v>968</v>
      </c>
      <c r="C128" s="205">
        <v>1</v>
      </c>
      <c r="D128" s="107">
        <v>200.83800000000002</v>
      </c>
      <c r="E128" s="327">
        <f t="shared" ref="E128:E134" si="10">C128*D128</f>
        <v>200.83800000000002</v>
      </c>
      <c r="F128" s="45"/>
      <c r="G128" s="137"/>
    </row>
    <row r="129" spans="2:7" x14ac:dyDescent="0.2">
      <c r="B129" s="192" t="s">
        <v>969</v>
      </c>
      <c r="C129" s="205">
        <v>1</v>
      </c>
      <c r="D129" s="107">
        <v>208.07490000000001</v>
      </c>
      <c r="E129" s="327">
        <f t="shared" si="10"/>
        <v>208.07490000000001</v>
      </c>
      <c r="F129" s="45"/>
    </row>
    <row r="130" spans="2:7" x14ac:dyDescent="0.2">
      <c r="B130" s="192" t="s">
        <v>970</v>
      </c>
      <c r="C130" s="205">
        <v>1</v>
      </c>
      <c r="D130" s="107">
        <v>325.11820000000006</v>
      </c>
      <c r="E130" s="327">
        <f t="shared" si="10"/>
        <v>325.11820000000006</v>
      </c>
      <c r="F130" s="45"/>
    </row>
    <row r="131" spans="2:7" x14ac:dyDescent="0.2">
      <c r="B131" s="192" t="s">
        <v>971</v>
      </c>
      <c r="C131" s="205">
        <v>1</v>
      </c>
      <c r="D131" s="107">
        <v>487.14435000000003</v>
      </c>
      <c r="E131" s="327">
        <f t="shared" si="10"/>
        <v>487.14435000000003</v>
      </c>
      <c r="F131" s="45"/>
    </row>
    <row r="132" spans="2:7" x14ac:dyDescent="0.2">
      <c r="B132" s="192" t="s">
        <v>972</v>
      </c>
      <c r="C132" s="205">
        <v>1</v>
      </c>
      <c r="D132" s="107">
        <v>752.36</v>
      </c>
      <c r="E132" s="327">
        <f t="shared" si="10"/>
        <v>752.36</v>
      </c>
      <c r="F132" s="45"/>
    </row>
    <row r="133" spans="2:7" ht="13.5" thickBot="1" x14ac:dyDescent="0.25">
      <c r="B133" s="192" t="s">
        <v>973</v>
      </c>
      <c r="C133" s="205">
        <v>1</v>
      </c>
      <c r="D133" s="107">
        <v>1204.3599999999999</v>
      </c>
      <c r="E133" s="327">
        <f t="shared" si="10"/>
        <v>1204.3599999999999</v>
      </c>
      <c r="F133" s="45"/>
    </row>
    <row r="134" spans="2:7" ht="13.5" thickBot="1" x14ac:dyDescent="0.25">
      <c r="B134" s="192" t="s">
        <v>974</v>
      </c>
      <c r="C134" s="205">
        <v>1</v>
      </c>
      <c r="D134" s="107">
        <v>2316.3503000000005</v>
      </c>
      <c r="E134" s="327">
        <f t="shared" si="10"/>
        <v>2316.3503000000005</v>
      </c>
      <c r="F134" s="45"/>
      <c r="G134" s="193">
        <f>SUM(E128:E134)</f>
        <v>5494.24575</v>
      </c>
    </row>
    <row r="135" spans="2:7" ht="13.5" thickBot="1" x14ac:dyDescent="0.25">
      <c r="C135" s="209"/>
      <c r="D135" s="198"/>
    </row>
    <row r="136" spans="2:7" ht="13.5" thickBot="1" x14ac:dyDescent="0.25">
      <c r="B136" s="190" t="s">
        <v>1209</v>
      </c>
      <c r="C136" s="204"/>
      <c r="D136" s="191"/>
      <c r="E136" s="326"/>
    </row>
    <row r="137" spans="2:7" ht="13.5" thickBot="1" x14ac:dyDescent="0.25">
      <c r="B137" s="38" t="s">
        <v>2</v>
      </c>
      <c r="C137" s="166" t="s">
        <v>3</v>
      </c>
      <c r="D137" s="157" t="s">
        <v>4</v>
      </c>
      <c r="E137" s="157" t="s">
        <v>5</v>
      </c>
      <c r="F137" s="40"/>
      <c r="G137" s="136" t="s">
        <v>888</v>
      </c>
    </row>
    <row r="138" spans="2:7" x14ac:dyDescent="0.2">
      <c r="B138" s="192" t="s">
        <v>615</v>
      </c>
      <c r="C138" s="205">
        <v>1</v>
      </c>
      <c r="D138" s="107">
        <v>39.980600000000003</v>
      </c>
      <c r="E138" s="327">
        <f t="shared" ref="E138:E145" si="11">C138*D138</f>
        <v>39.980600000000003</v>
      </c>
      <c r="F138" s="45"/>
      <c r="G138" s="137"/>
    </row>
    <row r="139" spans="2:7" x14ac:dyDescent="0.2">
      <c r="B139" s="192" t="s">
        <v>616</v>
      </c>
      <c r="C139" s="205">
        <v>1</v>
      </c>
      <c r="D139" s="107">
        <v>34.451999999999998</v>
      </c>
      <c r="E139" s="327">
        <f t="shared" si="11"/>
        <v>34.451999999999998</v>
      </c>
      <c r="F139" s="45"/>
    </row>
    <row r="140" spans="2:7" x14ac:dyDescent="0.2">
      <c r="B140" s="192" t="s">
        <v>617</v>
      </c>
      <c r="C140" s="205">
        <v>75</v>
      </c>
      <c r="D140" s="107">
        <v>38.83</v>
      </c>
      <c r="E140" s="327">
        <f t="shared" si="11"/>
        <v>2912.25</v>
      </c>
      <c r="F140" s="45"/>
    </row>
    <row r="141" spans="2:7" x14ac:dyDescent="0.2">
      <c r="B141" s="192" t="s">
        <v>618</v>
      </c>
      <c r="C141" s="205">
        <v>5</v>
      </c>
      <c r="D141" s="107">
        <v>41.800000000000004</v>
      </c>
      <c r="E141" s="327">
        <f t="shared" si="11"/>
        <v>209.00000000000003</v>
      </c>
      <c r="F141" s="45"/>
    </row>
    <row r="142" spans="2:7" x14ac:dyDescent="0.2">
      <c r="B142" s="192" t="s">
        <v>619</v>
      </c>
      <c r="C142" s="205">
        <v>15</v>
      </c>
      <c r="D142" s="107">
        <v>42.68</v>
      </c>
      <c r="E142" s="327">
        <f t="shared" si="11"/>
        <v>640.20000000000005</v>
      </c>
      <c r="F142" s="45"/>
    </row>
    <row r="143" spans="2:7" x14ac:dyDescent="0.2">
      <c r="B143" s="192" t="s">
        <v>620</v>
      </c>
      <c r="C143" s="205">
        <v>1</v>
      </c>
      <c r="D143" s="107">
        <v>38.802500000000002</v>
      </c>
      <c r="E143" s="327">
        <f t="shared" si="11"/>
        <v>38.802500000000002</v>
      </c>
      <c r="F143" s="45"/>
    </row>
    <row r="144" spans="2:7" ht="13.5" thickBot="1" x14ac:dyDescent="0.25">
      <c r="B144" s="192" t="s">
        <v>621</v>
      </c>
      <c r="C144" s="205">
        <v>1</v>
      </c>
      <c r="D144" s="107">
        <v>46.53</v>
      </c>
      <c r="E144" s="327">
        <f t="shared" si="11"/>
        <v>46.53</v>
      </c>
      <c r="F144" s="45"/>
    </row>
    <row r="145" spans="2:7" ht="13.5" thickBot="1" x14ac:dyDescent="0.25">
      <c r="B145" s="192" t="s">
        <v>622</v>
      </c>
      <c r="C145" s="205">
        <v>1</v>
      </c>
      <c r="D145" s="107">
        <v>125.36</v>
      </c>
      <c r="E145" s="327">
        <f t="shared" si="11"/>
        <v>125.36</v>
      </c>
      <c r="F145" s="45"/>
      <c r="G145" s="193">
        <f>SUM(E138:E145)</f>
        <v>4046.5751</v>
      </c>
    </row>
    <row r="146" spans="2:7" ht="13.5" thickBot="1" x14ac:dyDescent="0.25"/>
    <row r="147" spans="2:7" ht="13.5" thickBot="1" x14ac:dyDescent="0.25">
      <c r="B147" s="190" t="s">
        <v>1210</v>
      </c>
      <c r="C147" s="204"/>
      <c r="D147" s="191"/>
      <c r="E147" s="326"/>
    </row>
    <row r="148" spans="2:7" ht="13.5" thickBot="1" x14ac:dyDescent="0.25">
      <c r="B148" s="38" t="s">
        <v>2</v>
      </c>
      <c r="C148" s="166" t="s">
        <v>3</v>
      </c>
      <c r="D148" s="157" t="s">
        <v>4</v>
      </c>
      <c r="E148" s="157" t="s">
        <v>5</v>
      </c>
      <c r="F148" s="40"/>
      <c r="G148" s="136" t="s">
        <v>888</v>
      </c>
    </row>
    <row r="149" spans="2:7" x14ac:dyDescent="0.2">
      <c r="B149" s="201" t="s">
        <v>1014</v>
      </c>
      <c r="C149" s="210">
        <v>5</v>
      </c>
      <c r="D149" s="107">
        <v>975.56470000000013</v>
      </c>
      <c r="E149" s="327">
        <f t="shared" ref="E149:E164" si="12">C149*D149</f>
        <v>4877.8235000000004</v>
      </c>
      <c r="F149" s="45"/>
      <c r="G149" s="137"/>
    </row>
    <row r="150" spans="2:7" x14ac:dyDescent="0.2">
      <c r="B150" s="201" t="s">
        <v>1015</v>
      </c>
      <c r="C150" s="210">
        <v>15</v>
      </c>
      <c r="D150" s="107">
        <v>1093.8200999999999</v>
      </c>
      <c r="E150" s="327">
        <f t="shared" si="12"/>
        <v>16407.301499999998</v>
      </c>
      <c r="F150" s="45"/>
    </row>
    <row r="151" spans="2:7" x14ac:dyDescent="0.2">
      <c r="B151" s="201" t="s">
        <v>1016</v>
      </c>
      <c r="C151" s="210">
        <v>10</v>
      </c>
      <c r="D151" s="107">
        <v>1350.23</v>
      </c>
      <c r="E151" s="327">
        <f t="shared" si="12"/>
        <v>13502.3</v>
      </c>
      <c r="F151" s="45"/>
    </row>
    <row r="152" spans="2:7" x14ac:dyDescent="0.2">
      <c r="B152" s="201" t="s">
        <v>1017</v>
      </c>
      <c r="C152" s="210">
        <v>3</v>
      </c>
      <c r="D152" s="107">
        <v>1533.1502340000002</v>
      </c>
      <c r="E152" s="327">
        <f t="shared" si="12"/>
        <v>4599.4507020000001</v>
      </c>
      <c r="F152" s="45"/>
    </row>
    <row r="153" spans="2:7" x14ac:dyDescent="0.2">
      <c r="B153" s="201" t="s">
        <v>1018</v>
      </c>
      <c r="C153" s="210">
        <v>3</v>
      </c>
      <c r="D153" s="107">
        <v>1766.1487140000004</v>
      </c>
      <c r="E153" s="327">
        <f t="shared" si="12"/>
        <v>5298.4461420000007</v>
      </c>
      <c r="F153" s="45"/>
    </row>
    <row r="154" spans="2:7" x14ac:dyDescent="0.2">
      <c r="B154" s="201" t="s">
        <v>1019</v>
      </c>
      <c r="C154" s="210">
        <v>1</v>
      </c>
      <c r="D154" s="107">
        <v>1828.431</v>
      </c>
      <c r="E154" s="327">
        <f t="shared" si="12"/>
        <v>1828.431</v>
      </c>
      <c r="F154" s="45"/>
    </row>
    <row r="155" spans="2:7" x14ac:dyDescent="0.2">
      <c r="B155" s="201" t="s">
        <v>1020</v>
      </c>
      <c r="C155" s="210">
        <v>1</v>
      </c>
      <c r="D155" s="107">
        <v>2026.9747574999999</v>
      </c>
      <c r="E155" s="327">
        <f t="shared" si="12"/>
        <v>2026.9747574999999</v>
      </c>
      <c r="F155" s="45"/>
    </row>
    <row r="156" spans="2:7" x14ac:dyDescent="0.2">
      <c r="B156" s="201" t="s">
        <v>1021</v>
      </c>
      <c r="C156" s="210">
        <v>1</v>
      </c>
      <c r="D156" s="107">
        <v>2260.3514504999998</v>
      </c>
      <c r="E156" s="327">
        <f t="shared" si="12"/>
        <v>2260.3514504999998</v>
      </c>
      <c r="F156" s="45"/>
    </row>
    <row r="157" spans="2:7" x14ac:dyDescent="0.2">
      <c r="B157" s="201" t="s">
        <v>1022</v>
      </c>
      <c r="C157" s="210">
        <v>1</v>
      </c>
      <c r="D157" s="107">
        <v>2450.5745219999999</v>
      </c>
      <c r="E157" s="327">
        <f t="shared" si="12"/>
        <v>2450.5745219999999</v>
      </c>
      <c r="F157" s="45"/>
    </row>
    <row r="158" spans="2:7" x14ac:dyDescent="0.2">
      <c r="B158" s="201" t="s">
        <v>1023</v>
      </c>
      <c r="C158" s="210">
        <v>1</v>
      </c>
      <c r="D158" s="107">
        <v>2653.1063789999998</v>
      </c>
      <c r="E158" s="327">
        <f t="shared" si="12"/>
        <v>2653.1063789999998</v>
      </c>
      <c r="F158" s="45"/>
    </row>
    <row r="159" spans="2:7" x14ac:dyDescent="0.2">
      <c r="B159" s="201" t="s">
        <v>1024</v>
      </c>
      <c r="C159" s="210">
        <v>1</v>
      </c>
      <c r="D159" s="107">
        <v>73.105120000000014</v>
      </c>
      <c r="E159" s="327">
        <f t="shared" si="12"/>
        <v>73.105120000000014</v>
      </c>
      <c r="F159" s="45"/>
    </row>
    <row r="160" spans="2:7" x14ac:dyDescent="0.2">
      <c r="B160" s="201" t="s">
        <v>1025</v>
      </c>
      <c r="C160" s="210">
        <v>1</v>
      </c>
      <c r="D160" s="107">
        <v>83.656540000000007</v>
      </c>
      <c r="E160" s="327">
        <f t="shared" si="12"/>
        <v>83.656540000000007</v>
      </c>
      <c r="F160" s="45"/>
    </row>
    <row r="161" spans="2:7" x14ac:dyDescent="0.2">
      <c r="B161" s="201" t="s">
        <v>1026</v>
      </c>
      <c r="C161" s="210">
        <v>1</v>
      </c>
      <c r="D161" s="107">
        <v>125.78192</v>
      </c>
      <c r="E161" s="327">
        <f t="shared" si="12"/>
        <v>125.78192</v>
      </c>
      <c r="F161" s="45"/>
    </row>
    <row r="162" spans="2:7" x14ac:dyDescent="0.2">
      <c r="B162" s="201" t="s">
        <v>1027</v>
      </c>
      <c r="C162" s="210">
        <v>1</v>
      </c>
      <c r="D162" s="107">
        <v>134.48643999999999</v>
      </c>
      <c r="E162" s="327">
        <f t="shared" si="12"/>
        <v>134.48643999999999</v>
      </c>
      <c r="F162" s="45"/>
    </row>
    <row r="163" spans="2:7" ht="13.5" thickBot="1" x14ac:dyDescent="0.25">
      <c r="B163" s="201" t="s">
        <v>1028</v>
      </c>
      <c r="C163" s="210">
        <v>1</v>
      </c>
      <c r="D163" s="107">
        <v>233.92996000000002</v>
      </c>
      <c r="E163" s="327">
        <f t="shared" si="12"/>
        <v>233.92996000000002</v>
      </c>
      <c r="F163" s="45"/>
    </row>
    <row r="164" spans="2:7" ht="13.5" thickBot="1" x14ac:dyDescent="0.25">
      <c r="B164" s="201" t="s">
        <v>1029</v>
      </c>
      <c r="C164" s="210">
        <v>1</v>
      </c>
      <c r="D164" s="107">
        <v>231.63338000000002</v>
      </c>
      <c r="E164" s="327">
        <f t="shared" si="12"/>
        <v>231.63338000000002</v>
      </c>
      <c r="F164" s="45"/>
      <c r="G164" s="193">
        <f>SUM(E149:E164)</f>
        <v>56787.353313000007</v>
      </c>
    </row>
    <row r="165" spans="2:7" ht="13.5" thickBot="1" x14ac:dyDescent="0.25"/>
    <row r="166" spans="2:7" ht="13.5" thickBot="1" x14ac:dyDescent="0.25">
      <c r="B166" s="190" t="s">
        <v>1211</v>
      </c>
      <c r="C166" s="204"/>
      <c r="D166" s="191"/>
      <c r="E166" s="326"/>
    </row>
    <row r="167" spans="2:7" ht="13.5" thickBot="1" x14ac:dyDescent="0.25">
      <c r="B167" s="38" t="s">
        <v>2</v>
      </c>
      <c r="C167" s="166" t="s">
        <v>3</v>
      </c>
      <c r="D167" s="157" t="s">
        <v>4</v>
      </c>
      <c r="E167" s="157" t="s">
        <v>5</v>
      </c>
      <c r="F167" s="40"/>
      <c r="G167" s="136" t="s">
        <v>888</v>
      </c>
    </row>
    <row r="168" spans="2:7" x14ac:dyDescent="0.2">
      <c r="B168" s="201" t="s">
        <v>623</v>
      </c>
      <c r="C168" s="210">
        <v>1</v>
      </c>
      <c r="D168" s="107">
        <v>202.90434999999999</v>
      </c>
      <c r="E168" s="327">
        <f t="shared" ref="E168:E177" si="13">C168*D168</f>
        <v>202.90434999999999</v>
      </c>
      <c r="F168" s="45"/>
      <c r="G168" s="137"/>
    </row>
    <row r="169" spans="2:7" x14ac:dyDescent="0.2">
      <c r="B169" s="201" t="s">
        <v>624</v>
      </c>
      <c r="C169" s="210">
        <v>1</v>
      </c>
      <c r="D169" s="107">
        <v>92.761349999999993</v>
      </c>
      <c r="E169" s="327">
        <f t="shared" si="13"/>
        <v>92.761349999999993</v>
      </c>
      <c r="F169" s="45"/>
    </row>
    <row r="170" spans="2:7" x14ac:dyDescent="0.2">
      <c r="B170" s="201" t="s">
        <v>625</v>
      </c>
      <c r="C170" s="210">
        <v>1</v>
      </c>
      <c r="D170" s="107">
        <v>217.78019999999998</v>
      </c>
      <c r="E170" s="327">
        <f t="shared" si="13"/>
        <v>217.78019999999998</v>
      </c>
      <c r="F170" s="45"/>
    </row>
    <row r="171" spans="2:7" x14ac:dyDescent="0.2">
      <c r="B171" s="201" t="s">
        <v>626</v>
      </c>
      <c r="C171" s="210">
        <v>1</v>
      </c>
      <c r="D171" s="107">
        <v>217.78019999999998</v>
      </c>
      <c r="E171" s="327">
        <f t="shared" si="13"/>
        <v>217.78019999999998</v>
      </c>
      <c r="F171" s="45"/>
    </row>
    <row r="172" spans="2:7" x14ac:dyDescent="0.2">
      <c r="B172" s="201" t="s">
        <v>627</v>
      </c>
      <c r="C172" s="210">
        <v>1</v>
      </c>
      <c r="D172" s="107">
        <v>94.154500000000013</v>
      </c>
      <c r="E172" s="327">
        <f t="shared" si="13"/>
        <v>94.154500000000013</v>
      </c>
      <c r="F172" s="45"/>
    </row>
    <row r="173" spans="2:7" x14ac:dyDescent="0.2">
      <c r="B173" s="201" t="s">
        <v>628</v>
      </c>
      <c r="C173" s="210">
        <v>1</v>
      </c>
      <c r="D173" s="107">
        <v>96.314350000000005</v>
      </c>
      <c r="E173" s="327">
        <f t="shared" si="13"/>
        <v>96.314350000000005</v>
      </c>
      <c r="F173" s="45"/>
    </row>
    <row r="174" spans="2:7" x14ac:dyDescent="0.2">
      <c r="B174" s="192" t="s">
        <v>629</v>
      </c>
      <c r="C174" s="210">
        <v>1</v>
      </c>
      <c r="D174" s="107">
        <v>410.39955000000003</v>
      </c>
      <c r="E174" s="327">
        <f t="shared" si="13"/>
        <v>410.39955000000003</v>
      </c>
      <c r="F174" s="45"/>
    </row>
    <row r="175" spans="2:7" x14ac:dyDescent="0.2">
      <c r="B175" s="192" t="s">
        <v>630</v>
      </c>
      <c r="C175" s="210">
        <v>1</v>
      </c>
      <c r="D175" s="107">
        <v>487.18174999999997</v>
      </c>
      <c r="E175" s="327">
        <f t="shared" si="13"/>
        <v>487.18174999999997</v>
      </c>
      <c r="F175" s="45"/>
    </row>
    <row r="176" spans="2:7" ht="13.5" thickBot="1" x14ac:dyDescent="0.25">
      <c r="B176" s="201" t="s">
        <v>975</v>
      </c>
      <c r="C176" s="210">
        <v>1</v>
      </c>
      <c r="D176" s="107">
        <v>139.47395</v>
      </c>
      <c r="E176" s="327">
        <f t="shared" si="13"/>
        <v>139.47395</v>
      </c>
      <c r="F176" s="45"/>
    </row>
    <row r="177" spans="2:7" ht="13.5" thickBot="1" x14ac:dyDescent="0.25">
      <c r="B177" s="201" t="s">
        <v>976</v>
      </c>
      <c r="C177" s="210">
        <v>1</v>
      </c>
      <c r="D177" s="107">
        <v>85.991950000000003</v>
      </c>
      <c r="E177" s="327">
        <f t="shared" si="13"/>
        <v>85.991950000000003</v>
      </c>
      <c r="F177" s="45"/>
      <c r="G177" s="193">
        <f>SUM(E168:E177)</f>
        <v>2044.74215</v>
      </c>
    </row>
    <row r="178" spans="2:7" ht="8.25" customHeight="1" thickBot="1" x14ac:dyDescent="0.25"/>
    <row r="179" spans="2:7" ht="18.75" thickBot="1" x14ac:dyDescent="0.3">
      <c r="D179" s="202" t="s">
        <v>631</v>
      </c>
      <c r="E179" s="329">
        <f>SUM(G4:G177)</f>
        <v>358709.83899550006</v>
      </c>
      <c r="F179" s="46"/>
    </row>
  </sheetData>
  <phoneticPr fontId="7" type="noConversion"/>
  <pageMargins left="0.39370078740157483" right="0.35433070866141736" top="0.9055118110236221" bottom="0.98425196850393704" header="0" footer="0"/>
  <pageSetup paperSize="9" scale="87" fitToHeight="0" orientation="portrait" r:id="rId1"/>
  <headerFooter alignWithMargins="0"/>
  <rowBreaks count="2" manualBreakCount="2">
    <brk id="57" min="1" max="5" man="1"/>
    <brk id="115"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L85"/>
  <sheetViews>
    <sheetView topLeftCell="A70" zoomScaleNormal="100" zoomScaleSheetLayoutView="142" workbookViewId="0">
      <selection activeCell="E93" sqref="E93"/>
    </sheetView>
  </sheetViews>
  <sheetFormatPr baseColWidth="10" defaultColWidth="11.42578125" defaultRowHeight="12.75" x14ac:dyDescent="0.2"/>
  <cols>
    <col min="2" max="2" width="69.5703125" customWidth="1"/>
    <col min="3" max="3" width="14.28515625" style="181" customWidth="1"/>
    <col min="4" max="4" width="15.28515625" style="62" customWidth="1"/>
    <col min="5" max="5" width="18.85546875" customWidth="1"/>
    <col min="6" max="6" width="3.42578125" style="140" customWidth="1"/>
    <col min="7" max="7" width="17.5703125" customWidth="1"/>
  </cols>
  <sheetData>
    <row r="1" spans="2:12" ht="15" x14ac:dyDescent="0.25">
      <c r="B1" s="54" t="s">
        <v>1030</v>
      </c>
      <c r="C1" s="163"/>
      <c r="D1" s="187"/>
    </row>
    <row r="2" spans="2:12" ht="15.75" thickBot="1" x14ac:dyDescent="0.3">
      <c r="B2" s="1"/>
      <c r="C2" s="163"/>
      <c r="D2" s="187"/>
    </row>
    <row r="3" spans="2:12" ht="13.5" thickBot="1" x14ac:dyDescent="0.25">
      <c r="B3" s="6" t="s">
        <v>1212</v>
      </c>
      <c r="C3" s="165"/>
      <c r="D3" s="156"/>
      <c r="E3" s="29"/>
    </row>
    <row r="4" spans="2:12" ht="13.5" thickBot="1" x14ac:dyDescent="0.25">
      <c r="B4" s="38" t="s">
        <v>2</v>
      </c>
      <c r="C4" s="166" t="s">
        <v>3</v>
      </c>
      <c r="D4" s="157" t="s">
        <v>4</v>
      </c>
      <c r="E4" s="37" t="s">
        <v>5</v>
      </c>
      <c r="F4" s="143"/>
      <c r="G4" s="136" t="s">
        <v>888</v>
      </c>
      <c r="H4" s="40"/>
    </row>
    <row r="5" spans="2:12" x14ac:dyDescent="0.2">
      <c r="B5" s="18" t="s">
        <v>1031</v>
      </c>
      <c r="C5" s="167">
        <v>10</v>
      </c>
      <c r="D5" s="248">
        <v>229.15200000000002</v>
      </c>
      <c r="E5" s="52">
        <f t="shared" ref="E5:E21" si="0">C5*D5</f>
        <v>2291.52</v>
      </c>
      <c r="F5" s="145"/>
      <c r="G5" s="137"/>
      <c r="L5" s="30"/>
    </row>
    <row r="6" spans="2:12" x14ac:dyDescent="0.2">
      <c r="B6" s="18" t="s">
        <v>1032</v>
      </c>
      <c r="C6" s="167">
        <v>10</v>
      </c>
      <c r="D6" s="248">
        <v>244.97199999999998</v>
      </c>
      <c r="E6" s="52">
        <f t="shared" si="0"/>
        <v>2449.7199999999998</v>
      </c>
      <c r="F6" s="145"/>
      <c r="L6" s="30"/>
    </row>
    <row r="7" spans="2:12" x14ac:dyDescent="0.2">
      <c r="B7" s="18" t="s">
        <v>1033</v>
      </c>
      <c r="C7" s="167">
        <v>10</v>
      </c>
      <c r="D7" s="248">
        <v>326.20800000000003</v>
      </c>
      <c r="E7" s="52">
        <f t="shared" si="0"/>
        <v>3262.0800000000004</v>
      </c>
      <c r="F7" s="145"/>
      <c r="L7" s="30"/>
    </row>
    <row r="8" spans="2:12" x14ac:dyDescent="0.2">
      <c r="B8" s="18" t="s">
        <v>1034</v>
      </c>
      <c r="C8" s="167">
        <v>10</v>
      </c>
      <c r="D8" s="248">
        <v>327.86599999999999</v>
      </c>
      <c r="E8" s="52">
        <f t="shared" si="0"/>
        <v>3278.66</v>
      </c>
      <c r="F8" s="145"/>
      <c r="L8" s="30"/>
    </row>
    <row r="9" spans="2:12" x14ac:dyDescent="0.2">
      <c r="B9" s="18" t="s">
        <v>1035</v>
      </c>
      <c r="C9" s="167">
        <v>10</v>
      </c>
      <c r="D9" s="248">
        <v>451.61760000000004</v>
      </c>
      <c r="E9" s="52">
        <f t="shared" si="0"/>
        <v>4516.1760000000004</v>
      </c>
      <c r="F9" s="145"/>
      <c r="L9" s="30"/>
    </row>
    <row r="10" spans="2:12" x14ac:dyDescent="0.2">
      <c r="B10" s="18" t="s">
        <v>1036</v>
      </c>
      <c r="C10" s="167">
        <v>10</v>
      </c>
      <c r="D10" s="248">
        <v>453.95000000000005</v>
      </c>
      <c r="E10" s="52">
        <f t="shared" si="0"/>
        <v>4539.5</v>
      </c>
      <c r="F10" s="145"/>
      <c r="L10" s="30"/>
    </row>
    <row r="11" spans="2:12" x14ac:dyDescent="0.2">
      <c r="B11" s="18" t="s">
        <v>1037</v>
      </c>
      <c r="C11" s="167">
        <v>10</v>
      </c>
      <c r="D11" s="248">
        <v>582.01599999999996</v>
      </c>
      <c r="E11" s="52">
        <f t="shared" si="0"/>
        <v>5820.16</v>
      </c>
      <c r="F11" s="145"/>
      <c r="L11" s="30"/>
    </row>
    <row r="12" spans="2:12" x14ac:dyDescent="0.2">
      <c r="B12" s="18" t="s">
        <v>1038</v>
      </c>
      <c r="C12" s="167">
        <v>10</v>
      </c>
      <c r="D12" s="248">
        <v>614.42960000000005</v>
      </c>
      <c r="E12" s="52">
        <f t="shared" si="0"/>
        <v>6144.2960000000003</v>
      </c>
      <c r="F12" s="145"/>
      <c r="L12" s="30"/>
    </row>
    <row r="13" spans="2:12" x14ac:dyDescent="0.2">
      <c r="B13" s="18" t="s">
        <v>1039</v>
      </c>
      <c r="C13" s="167">
        <v>10</v>
      </c>
      <c r="D13" s="248">
        <v>753.93600000000004</v>
      </c>
      <c r="E13" s="52">
        <f t="shared" si="0"/>
        <v>7539.3600000000006</v>
      </c>
      <c r="F13" s="145"/>
      <c r="L13" s="30"/>
    </row>
    <row r="14" spans="2:12" x14ac:dyDescent="0.2">
      <c r="B14" s="18" t="s">
        <v>1040</v>
      </c>
      <c r="C14" s="167">
        <v>10</v>
      </c>
      <c r="D14" s="248">
        <v>725.88600000000008</v>
      </c>
      <c r="E14" s="52">
        <f t="shared" si="0"/>
        <v>7258.8600000000006</v>
      </c>
      <c r="F14" s="145"/>
      <c r="L14" s="30"/>
    </row>
    <row r="15" spans="2:12" x14ac:dyDescent="0.2">
      <c r="B15" s="18" t="s">
        <v>1041</v>
      </c>
      <c r="C15" s="167">
        <v>10</v>
      </c>
      <c r="D15" s="248">
        <v>905.82400000000007</v>
      </c>
      <c r="E15" s="52">
        <f t="shared" si="0"/>
        <v>9058.2400000000016</v>
      </c>
      <c r="F15" s="145"/>
      <c r="L15" s="30"/>
    </row>
    <row r="16" spans="2:12" x14ac:dyDescent="0.2">
      <c r="B16" s="18" t="s">
        <v>1042</v>
      </c>
      <c r="C16" s="167">
        <v>10</v>
      </c>
      <c r="D16" s="248">
        <v>863.68799999999999</v>
      </c>
      <c r="E16" s="52">
        <f t="shared" si="0"/>
        <v>8636.8799999999992</v>
      </c>
      <c r="F16" s="145"/>
      <c r="L16" s="30"/>
    </row>
    <row r="17" spans="2:12" x14ac:dyDescent="0.2">
      <c r="B17" s="18" t="s">
        <v>1043</v>
      </c>
      <c r="C17" s="167">
        <v>10</v>
      </c>
      <c r="D17" s="248">
        <v>1019.0992000000001</v>
      </c>
      <c r="E17" s="52">
        <f t="shared" si="0"/>
        <v>10190.992000000002</v>
      </c>
      <c r="F17" s="145"/>
      <c r="L17" s="30"/>
    </row>
    <row r="18" spans="2:12" x14ac:dyDescent="0.2">
      <c r="B18" s="18" t="s">
        <v>1044</v>
      </c>
      <c r="C18" s="167">
        <v>10</v>
      </c>
      <c r="D18" s="248">
        <v>1019.2</v>
      </c>
      <c r="E18" s="52">
        <f t="shared" si="0"/>
        <v>10192</v>
      </c>
      <c r="F18" s="145"/>
      <c r="L18" s="30"/>
    </row>
    <row r="19" spans="2:12" x14ac:dyDescent="0.2">
      <c r="B19" s="18" t="s">
        <v>1045</v>
      </c>
      <c r="C19" s="167">
        <v>10</v>
      </c>
      <c r="D19" s="248">
        <v>1320.3120000000001</v>
      </c>
      <c r="E19" s="52">
        <f t="shared" si="0"/>
        <v>13203.12</v>
      </c>
      <c r="F19" s="145"/>
      <c r="L19" s="30"/>
    </row>
    <row r="20" spans="2:12" ht="13.5" thickBot="1" x14ac:dyDescent="0.25">
      <c r="B20" s="18" t="s">
        <v>1046</v>
      </c>
      <c r="C20" s="167">
        <v>10</v>
      </c>
      <c r="D20" s="248">
        <v>1187.2279999999998</v>
      </c>
      <c r="E20" s="52">
        <f t="shared" si="0"/>
        <v>11872.279999999999</v>
      </c>
      <c r="F20" s="145"/>
      <c r="L20" s="30"/>
    </row>
    <row r="21" spans="2:12" ht="13.5" thickBot="1" x14ac:dyDescent="0.25">
      <c r="B21" s="18" t="s">
        <v>1047</v>
      </c>
      <c r="C21" s="167">
        <v>10</v>
      </c>
      <c r="D21" s="248">
        <v>1529.2368000000001</v>
      </c>
      <c r="E21" s="52">
        <f t="shared" si="0"/>
        <v>15292.368000000002</v>
      </c>
      <c r="F21" s="145"/>
      <c r="G21" s="43">
        <f>SUM(E5:E21)</f>
        <v>125546.212</v>
      </c>
      <c r="L21" s="30"/>
    </row>
    <row r="22" spans="2:12" ht="13.5" thickBot="1" x14ac:dyDescent="0.25">
      <c r="L22" s="30"/>
    </row>
    <row r="23" spans="2:12" ht="13.5" thickBot="1" x14ac:dyDescent="0.25">
      <c r="B23" s="6" t="s">
        <v>1213</v>
      </c>
      <c r="C23" s="165"/>
      <c r="D23" s="156"/>
      <c r="E23" s="29"/>
      <c r="L23" s="30"/>
    </row>
    <row r="24" spans="2:12" ht="13.5" thickBot="1" x14ac:dyDescent="0.25">
      <c r="B24" s="38" t="s">
        <v>2</v>
      </c>
      <c r="C24" s="166" t="s">
        <v>3</v>
      </c>
      <c r="D24" s="157" t="s">
        <v>4</v>
      </c>
      <c r="E24" s="37" t="s">
        <v>5</v>
      </c>
      <c r="F24" s="143"/>
      <c r="G24" s="136" t="s">
        <v>888</v>
      </c>
      <c r="H24" s="40"/>
    </row>
    <row r="25" spans="2:12" x14ac:dyDescent="0.2">
      <c r="B25" s="18" t="s">
        <v>632</v>
      </c>
      <c r="C25" s="167">
        <v>1</v>
      </c>
      <c r="D25" s="248">
        <v>2888.1720000000005</v>
      </c>
      <c r="E25" s="52">
        <f t="shared" ref="E25:E36" si="1">C25*D25</f>
        <v>2888.1720000000005</v>
      </c>
      <c r="F25" s="145"/>
      <c r="G25" s="137"/>
      <c r="I25" s="30"/>
    </row>
    <row r="26" spans="2:12" x14ac:dyDescent="0.2">
      <c r="B26" s="18" t="s">
        <v>633</v>
      </c>
      <c r="C26" s="167">
        <v>1</v>
      </c>
      <c r="D26" s="248">
        <v>2933.7000000000003</v>
      </c>
      <c r="E26" s="52">
        <f t="shared" si="1"/>
        <v>2933.7000000000003</v>
      </c>
      <c r="F26" s="145"/>
    </row>
    <row r="27" spans="2:12" x14ac:dyDescent="0.2">
      <c r="B27" s="18" t="s">
        <v>634</v>
      </c>
      <c r="C27" s="167">
        <v>1</v>
      </c>
      <c r="D27" s="248">
        <v>3440.6080000000002</v>
      </c>
      <c r="E27" s="52">
        <f t="shared" si="1"/>
        <v>3440.6080000000002</v>
      </c>
      <c r="F27" s="145"/>
    </row>
    <row r="28" spans="2:12" x14ac:dyDescent="0.2">
      <c r="B28" s="18" t="s">
        <v>635</v>
      </c>
      <c r="C28" s="167">
        <v>1</v>
      </c>
      <c r="D28" s="248">
        <v>3848.7960000000003</v>
      </c>
      <c r="E28" s="52">
        <f t="shared" si="1"/>
        <v>3848.7960000000003</v>
      </c>
      <c r="F28" s="145"/>
    </row>
    <row r="29" spans="2:12" x14ac:dyDescent="0.2">
      <c r="B29" s="18" t="s">
        <v>636</v>
      </c>
      <c r="C29" s="167">
        <v>1</v>
      </c>
      <c r="D29" s="248">
        <v>2942.0859999999998</v>
      </c>
      <c r="E29" s="52">
        <f t="shared" si="1"/>
        <v>2942.0859999999998</v>
      </c>
      <c r="F29" s="145"/>
    </row>
    <row r="30" spans="2:12" x14ac:dyDescent="0.2">
      <c r="B30" s="18" t="s">
        <v>637</v>
      </c>
      <c r="C30" s="167">
        <v>1</v>
      </c>
      <c r="D30" s="248">
        <v>3669.8256000000001</v>
      </c>
      <c r="E30" s="52">
        <f t="shared" si="1"/>
        <v>3669.8256000000001</v>
      </c>
      <c r="F30" s="145"/>
    </row>
    <row r="31" spans="2:12" x14ac:dyDescent="0.2">
      <c r="B31" s="18" t="s">
        <v>638</v>
      </c>
      <c r="C31" s="167">
        <v>1</v>
      </c>
      <c r="D31" s="248">
        <v>4231.6512000000002</v>
      </c>
      <c r="E31" s="52">
        <f t="shared" si="1"/>
        <v>4231.6512000000002</v>
      </c>
      <c r="F31" s="145"/>
    </row>
    <row r="32" spans="2:12" x14ac:dyDescent="0.2">
      <c r="B32" s="18" t="s">
        <v>639</v>
      </c>
      <c r="C32" s="167">
        <v>1</v>
      </c>
      <c r="D32" s="248">
        <v>3736.7540000000004</v>
      </c>
      <c r="E32" s="52">
        <f t="shared" si="1"/>
        <v>3736.7540000000004</v>
      </c>
      <c r="F32" s="145"/>
    </row>
    <row r="33" spans="2:8" x14ac:dyDescent="0.2">
      <c r="B33" s="18" t="s">
        <v>640</v>
      </c>
      <c r="C33" s="167">
        <v>1</v>
      </c>
      <c r="D33" s="248">
        <v>4703.7647999999999</v>
      </c>
      <c r="E33" s="52">
        <f t="shared" si="1"/>
        <v>4703.7647999999999</v>
      </c>
      <c r="F33" s="145"/>
    </row>
    <row r="34" spans="2:8" x14ac:dyDescent="0.2">
      <c r="B34" s="18" t="s">
        <v>641</v>
      </c>
      <c r="C34" s="167">
        <v>1</v>
      </c>
      <c r="D34" s="248">
        <v>5545.1928000000007</v>
      </c>
      <c r="E34" s="52">
        <f t="shared" si="1"/>
        <v>5545.1928000000007</v>
      </c>
      <c r="F34" s="145"/>
    </row>
    <row r="35" spans="2:8" ht="13.5" thickBot="1" x14ac:dyDescent="0.25">
      <c r="B35" s="18" t="s">
        <v>642</v>
      </c>
      <c r="C35" s="167">
        <v>1</v>
      </c>
      <c r="D35" s="248">
        <v>6135.612000000001</v>
      </c>
      <c r="E35" s="52">
        <f t="shared" si="1"/>
        <v>6135.612000000001</v>
      </c>
      <c r="F35" s="145"/>
    </row>
    <row r="36" spans="2:8" ht="13.5" thickBot="1" x14ac:dyDescent="0.25">
      <c r="B36" s="18" t="s">
        <v>643</v>
      </c>
      <c r="C36" s="251">
        <v>1</v>
      </c>
      <c r="D36" s="248">
        <v>6762.7056000000002</v>
      </c>
      <c r="E36" s="52">
        <f t="shared" si="1"/>
        <v>6762.7056000000002</v>
      </c>
      <c r="F36" s="145"/>
      <c r="G36" s="53">
        <f>SUM(E25:E36)</f>
        <v>50838.868000000009</v>
      </c>
    </row>
    <row r="37" spans="2:8" ht="13.5" thickBot="1" x14ac:dyDescent="0.25">
      <c r="E37" s="28"/>
      <c r="F37" s="22"/>
    </row>
    <row r="38" spans="2:8" ht="13.5" thickBot="1" x14ac:dyDescent="0.25">
      <c r="B38" s="6" t="s">
        <v>1214</v>
      </c>
      <c r="C38" s="165"/>
      <c r="D38" s="249"/>
      <c r="E38" s="102"/>
      <c r="F38" s="22"/>
    </row>
    <row r="39" spans="2:8" ht="13.5" thickBot="1" x14ac:dyDescent="0.25">
      <c r="B39" s="38" t="s">
        <v>2</v>
      </c>
      <c r="C39" s="166" t="s">
        <v>3</v>
      </c>
      <c r="D39" s="157" t="s">
        <v>4</v>
      </c>
      <c r="E39" s="37" t="s">
        <v>5</v>
      </c>
      <c r="F39" s="143"/>
      <c r="G39" s="136" t="s">
        <v>888</v>
      </c>
      <c r="H39" s="40"/>
    </row>
    <row r="40" spans="2:8" x14ac:dyDescent="0.2">
      <c r="B40" s="18" t="s">
        <v>644</v>
      </c>
      <c r="C40" s="251">
        <v>1</v>
      </c>
      <c r="D40" s="248">
        <v>906.69599999999991</v>
      </c>
      <c r="E40" s="52">
        <f t="shared" ref="E40:E61" si="2">C40*D40</f>
        <v>906.69599999999991</v>
      </c>
      <c r="F40" s="145"/>
      <c r="G40" s="137"/>
    </row>
    <row r="41" spans="2:8" x14ac:dyDescent="0.2">
      <c r="B41" s="18" t="s">
        <v>645</v>
      </c>
      <c r="C41" s="251">
        <v>1</v>
      </c>
      <c r="D41" s="248">
        <v>1045.7860000000001</v>
      </c>
      <c r="E41" s="52">
        <f t="shared" si="2"/>
        <v>1045.7860000000001</v>
      </c>
      <c r="F41" s="145"/>
    </row>
    <row r="42" spans="2:8" x14ac:dyDescent="0.2">
      <c r="B42" s="18" t="s">
        <v>646</v>
      </c>
      <c r="C42" s="251">
        <v>1</v>
      </c>
      <c r="D42" s="248">
        <v>1245.2440000000001</v>
      </c>
      <c r="E42" s="52">
        <f t="shared" si="2"/>
        <v>1245.2440000000001</v>
      </c>
      <c r="F42" s="145"/>
    </row>
    <row r="43" spans="2:8" x14ac:dyDescent="0.2">
      <c r="B43" s="18" t="s">
        <v>647</v>
      </c>
      <c r="C43" s="251">
        <v>1</v>
      </c>
      <c r="D43" s="248">
        <v>1867.0880000000002</v>
      </c>
      <c r="E43" s="52">
        <f t="shared" si="2"/>
        <v>1867.0880000000002</v>
      </c>
      <c r="F43" s="145"/>
    </row>
    <row r="44" spans="2:8" x14ac:dyDescent="0.2">
      <c r="B44" s="18" t="s">
        <v>648</v>
      </c>
      <c r="C44" s="251">
        <v>1</v>
      </c>
      <c r="D44" s="248">
        <v>1814.9180000000001</v>
      </c>
      <c r="E44" s="52">
        <f t="shared" si="2"/>
        <v>1814.9180000000001</v>
      </c>
      <c r="F44" s="145"/>
    </row>
    <row r="45" spans="2:8" x14ac:dyDescent="0.2">
      <c r="B45" s="18" t="s">
        <v>649</v>
      </c>
      <c r="C45" s="251">
        <v>1</v>
      </c>
      <c r="D45" s="248">
        <v>2502.1440000000002</v>
      </c>
      <c r="E45" s="52">
        <f t="shared" si="2"/>
        <v>2502.1440000000002</v>
      </c>
      <c r="F45" s="145"/>
    </row>
    <row r="46" spans="2:8" x14ac:dyDescent="0.2">
      <c r="B46" s="18" t="s">
        <v>650</v>
      </c>
      <c r="C46" s="251">
        <v>1</v>
      </c>
      <c r="D46" s="248">
        <v>3214.1120000000001</v>
      </c>
      <c r="E46" s="52">
        <f t="shared" si="2"/>
        <v>3214.1120000000001</v>
      </c>
      <c r="F46" s="145"/>
    </row>
    <row r="47" spans="2:8" x14ac:dyDescent="0.2">
      <c r="B47" s="18" t="s">
        <v>651</v>
      </c>
      <c r="C47" s="251">
        <v>1</v>
      </c>
      <c r="D47" s="248">
        <v>3994.4160000000006</v>
      </c>
      <c r="E47" s="52">
        <f t="shared" si="2"/>
        <v>3994.4160000000006</v>
      </c>
      <c r="F47" s="145"/>
    </row>
    <row r="48" spans="2:8" x14ac:dyDescent="0.2">
      <c r="B48" s="9" t="s">
        <v>652</v>
      </c>
      <c r="C48" s="251">
        <v>1</v>
      </c>
      <c r="D48" s="248">
        <v>5479.5040000000008</v>
      </c>
      <c r="E48" s="52">
        <f t="shared" si="2"/>
        <v>5479.5040000000008</v>
      </c>
      <c r="F48" s="145"/>
    </row>
    <row r="49" spans="2:8" x14ac:dyDescent="0.2">
      <c r="B49" s="18" t="s">
        <v>653</v>
      </c>
      <c r="C49" s="251">
        <v>1</v>
      </c>
      <c r="D49" s="248">
        <v>6074.8472000000002</v>
      </c>
      <c r="E49" s="52">
        <f t="shared" si="2"/>
        <v>6074.8472000000002</v>
      </c>
      <c r="F49" s="145"/>
    </row>
    <row r="50" spans="2:8" x14ac:dyDescent="0.2">
      <c r="B50" s="18" t="s">
        <v>654</v>
      </c>
      <c r="C50" s="251">
        <v>1</v>
      </c>
      <c r="D50" s="248">
        <v>7023.1144000000004</v>
      </c>
      <c r="E50" s="52">
        <f t="shared" si="2"/>
        <v>7023.1144000000004</v>
      </c>
      <c r="F50" s="145"/>
    </row>
    <row r="51" spans="2:8" x14ac:dyDescent="0.2">
      <c r="B51" s="18" t="s">
        <v>655</v>
      </c>
      <c r="C51" s="251">
        <v>1</v>
      </c>
      <c r="D51" s="248">
        <v>1227.856</v>
      </c>
      <c r="E51" s="52">
        <f t="shared" si="2"/>
        <v>1227.856</v>
      </c>
      <c r="F51" s="145"/>
    </row>
    <row r="52" spans="2:8" x14ac:dyDescent="0.2">
      <c r="B52" s="18" t="s">
        <v>656</v>
      </c>
      <c r="C52" s="251">
        <v>1</v>
      </c>
      <c r="D52" s="248">
        <v>1448.8880000000001</v>
      </c>
      <c r="E52" s="52">
        <f t="shared" si="2"/>
        <v>1448.8880000000001</v>
      </c>
      <c r="F52" s="145"/>
    </row>
    <row r="53" spans="2:8" x14ac:dyDescent="0.2">
      <c r="B53" s="18" t="s">
        <v>657</v>
      </c>
      <c r="C53" s="251">
        <v>1</v>
      </c>
      <c r="D53" s="248">
        <v>1758.7080000000003</v>
      </c>
      <c r="E53" s="52">
        <f t="shared" si="2"/>
        <v>1758.7080000000003</v>
      </c>
      <c r="F53" s="145"/>
    </row>
    <row r="54" spans="2:8" x14ac:dyDescent="0.2">
      <c r="B54" s="18" t="s">
        <v>658</v>
      </c>
      <c r="C54" s="251">
        <v>1</v>
      </c>
      <c r="D54" s="248">
        <v>2676.5120000000002</v>
      </c>
      <c r="E54" s="52">
        <f t="shared" si="2"/>
        <v>2676.5120000000002</v>
      </c>
      <c r="F54" s="145"/>
    </row>
    <row r="55" spans="2:8" x14ac:dyDescent="0.2">
      <c r="B55" s="18" t="s">
        <v>659</v>
      </c>
      <c r="C55" s="251">
        <v>1</v>
      </c>
      <c r="D55" s="248">
        <v>2651.04</v>
      </c>
      <c r="E55" s="52">
        <f t="shared" si="2"/>
        <v>2651.04</v>
      </c>
      <c r="F55" s="145"/>
    </row>
    <row r="56" spans="2:8" x14ac:dyDescent="0.2">
      <c r="B56" s="18" t="s">
        <v>660</v>
      </c>
      <c r="C56" s="251">
        <v>1</v>
      </c>
      <c r="D56" s="248">
        <v>3738.096</v>
      </c>
      <c r="E56" s="52">
        <f t="shared" si="2"/>
        <v>3738.096</v>
      </c>
      <c r="F56" s="145"/>
    </row>
    <row r="57" spans="2:8" x14ac:dyDescent="0.2">
      <c r="B57" s="18" t="s">
        <v>661</v>
      </c>
      <c r="C57" s="251">
        <v>1</v>
      </c>
      <c r="D57" s="248">
        <v>4760.5120000000006</v>
      </c>
      <c r="E57" s="52">
        <f t="shared" si="2"/>
        <v>4760.5120000000006</v>
      </c>
      <c r="F57" s="145"/>
    </row>
    <row r="58" spans="2:8" x14ac:dyDescent="0.2">
      <c r="B58" s="18" t="s">
        <v>662</v>
      </c>
      <c r="C58" s="251">
        <v>1</v>
      </c>
      <c r="D58" s="248">
        <v>6082.4000000000005</v>
      </c>
      <c r="E58" s="52">
        <f t="shared" si="2"/>
        <v>6082.4000000000005</v>
      </c>
      <c r="F58" s="145"/>
    </row>
    <row r="59" spans="2:8" x14ac:dyDescent="0.2">
      <c r="B59" s="18" t="s">
        <v>663</v>
      </c>
      <c r="C59" s="251">
        <v>1</v>
      </c>
      <c r="D59" s="248">
        <v>8170.9120000000003</v>
      </c>
      <c r="E59" s="52">
        <f t="shared" si="2"/>
        <v>8170.9120000000003</v>
      </c>
      <c r="F59" s="145"/>
    </row>
    <row r="60" spans="2:8" ht="13.5" thickBot="1" x14ac:dyDescent="0.25">
      <c r="B60" s="18" t="s">
        <v>664</v>
      </c>
      <c r="C60" s="251">
        <v>1</v>
      </c>
      <c r="D60" s="248">
        <v>9261.7855999999992</v>
      </c>
      <c r="E60" s="52">
        <f t="shared" si="2"/>
        <v>9261.7855999999992</v>
      </c>
      <c r="F60" s="145"/>
    </row>
    <row r="61" spans="2:8" ht="13.5" thickBot="1" x14ac:dyDescent="0.25">
      <c r="B61" s="18" t="s">
        <v>665</v>
      </c>
      <c r="C61" s="251">
        <v>1</v>
      </c>
      <c r="D61" s="248">
        <v>10859.1384</v>
      </c>
      <c r="E61" s="52">
        <f t="shared" si="2"/>
        <v>10859.1384</v>
      </c>
      <c r="F61" s="145"/>
      <c r="G61" s="43">
        <f>SUM(E40:E61)</f>
        <v>87803.717600000004</v>
      </c>
    </row>
    <row r="62" spans="2:8" ht="13.5" thickBot="1" x14ac:dyDescent="0.25"/>
    <row r="63" spans="2:8" ht="13.5" thickBot="1" x14ac:dyDescent="0.25">
      <c r="B63" s="6" t="s">
        <v>1215</v>
      </c>
      <c r="C63" s="165"/>
      <c r="D63" s="156"/>
      <c r="E63" s="29"/>
    </row>
    <row r="64" spans="2:8" ht="13.5" thickBot="1" x14ac:dyDescent="0.25">
      <c r="B64" s="38" t="s">
        <v>2</v>
      </c>
      <c r="C64" s="166" t="s">
        <v>3</v>
      </c>
      <c r="D64" s="157" t="s">
        <v>4</v>
      </c>
      <c r="E64" s="37" t="s">
        <v>5</v>
      </c>
      <c r="F64" s="143"/>
      <c r="G64" s="136" t="s">
        <v>888</v>
      </c>
      <c r="H64" s="40"/>
    </row>
    <row r="65" spans="2:8" x14ac:dyDescent="0.2">
      <c r="B65" s="18" t="s">
        <v>666</v>
      </c>
      <c r="C65" s="251">
        <v>1</v>
      </c>
      <c r="D65" s="248">
        <v>232.24</v>
      </c>
      <c r="E65" s="52">
        <f t="shared" ref="E65:E74" si="3">C65*D65</f>
        <v>232.24</v>
      </c>
      <c r="F65" s="145"/>
      <c r="G65" s="137"/>
    </row>
    <row r="66" spans="2:8" x14ac:dyDescent="0.2">
      <c r="B66" s="18" t="s">
        <v>667</v>
      </c>
      <c r="C66" s="251">
        <v>1</v>
      </c>
      <c r="D66" s="248">
        <v>337.68</v>
      </c>
      <c r="E66" s="52">
        <f t="shared" si="3"/>
        <v>337.68</v>
      </c>
      <c r="F66" s="145"/>
    </row>
    <row r="67" spans="2:8" x14ac:dyDescent="0.2">
      <c r="B67" s="18" t="s">
        <v>668</v>
      </c>
      <c r="C67" s="251">
        <v>1</v>
      </c>
      <c r="D67" s="248">
        <v>409.3</v>
      </c>
      <c r="E67" s="52">
        <f t="shared" si="3"/>
        <v>409.3</v>
      </c>
      <c r="F67" s="145"/>
    </row>
    <row r="68" spans="2:8" x14ac:dyDescent="0.2">
      <c r="B68" s="18" t="s">
        <v>669</v>
      </c>
      <c r="C68" s="251">
        <v>1</v>
      </c>
      <c r="D68" s="248">
        <v>474.32</v>
      </c>
      <c r="E68" s="52">
        <f t="shared" si="3"/>
        <v>474.32</v>
      </c>
      <c r="F68" s="145"/>
    </row>
    <row r="69" spans="2:8" x14ac:dyDescent="0.2">
      <c r="B69" s="18" t="s">
        <v>670</v>
      </c>
      <c r="C69" s="251">
        <v>1</v>
      </c>
      <c r="D69" s="248">
        <v>623.34</v>
      </c>
      <c r="E69" s="52">
        <f t="shared" si="3"/>
        <v>623.34</v>
      </c>
      <c r="F69" s="145"/>
    </row>
    <row r="70" spans="2:8" x14ac:dyDescent="0.2">
      <c r="B70" s="18" t="s">
        <v>671</v>
      </c>
      <c r="C70" s="251">
        <v>1</v>
      </c>
      <c r="D70" s="248">
        <v>220.41249999999999</v>
      </c>
      <c r="E70" s="52">
        <f t="shared" si="3"/>
        <v>220.41249999999999</v>
      </c>
      <c r="F70" s="145"/>
    </row>
    <row r="71" spans="2:8" x14ac:dyDescent="0.2">
      <c r="B71" s="18" t="s">
        <v>672</v>
      </c>
      <c r="C71" s="251">
        <v>1</v>
      </c>
      <c r="D71" s="248">
        <v>321.8775</v>
      </c>
      <c r="E71" s="52">
        <f t="shared" si="3"/>
        <v>321.8775</v>
      </c>
      <c r="F71" s="145"/>
    </row>
    <row r="72" spans="2:8" x14ac:dyDescent="0.2">
      <c r="B72" s="18" t="s">
        <v>673</v>
      </c>
      <c r="C72" s="251">
        <v>1</v>
      </c>
      <c r="D72" s="248">
        <v>395.83249999999998</v>
      </c>
      <c r="E72" s="52">
        <f t="shared" si="3"/>
        <v>395.83249999999998</v>
      </c>
      <c r="F72" s="145"/>
    </row>
    <row r="73" spans="2:8" ht="13.5" thickBot="1" x14ac:dyDescent="0.25">
      <c r="B73" s="18" t="s">
        <v>674</v>
      </c>
      <c r="C73" s="251">
        <v>1</v>
      </c>
      <c r="D73" s="248">
        <v>463.40000000000003</v>
      </c>
      <c r="E73" s="52">
        <f t="shared" si="3"/>
        <v>463.40000000000003</v>
      </c>
      <c r="F73" s="145"/>
    </row>
    <row r="74" spans="2:8" ht="13.5" thickBot="1" x14ac:dyDescent="0.25">
      <c r="B74" s="18" t="s">
        <v>675</v>
      </c>
      <c r="C74" s="251">
        <v>1</v>
      </c>
      <c r="D74" s="248">
        <v>622.63250000000005</v>
      </c>
      <c r="E74" s="52">
        <f t="shared" si="3"/>
        <v>622.63250000000005</v>
      </c>
      <c r="F74" s="145"/>
      <c r="G74" s="43">
        <f>SUM(E65:E74)</f>
        <v>4101.0349999999999</v>
      </c>
    </row>
    <row r="75" spans="2:8" ht="13.5" thickBot="1" x14ac:dyDescent="0.25">
      <c r="C75" s="252"/>
    </row>
    <row r="76" spans="2:8" ht="13.5" thickBot="1" x14ac:dyDescent="0.25">
      <c r="B76" s="6" t="s">
        <v>1216</v>
      </c>
      <c r="C76" s="165"/>
      <c r="D76" s="156"/>
      <c r="E76" s="29"/>
    </row>
    <row r="77" spans="2:8" ht="13.5" thickBot="1" x14ac:dyDescent="0.25">
      <c r="B77" s="38" t="s">
        <v>2</v>
      </c>
      <c r="C77" s="166" t="s">
        <v>3</v>
      </c>
      <c r="D77" s="157" t="s">
        <v>4</v>
      </c>
      <c r="E77" s="37" t="s">
        <v>5</v>
      </c>
      <c r="F77" s="143"/>
      <c r="G77" s="136" t="s">
        <v>888</v>
      </c>
      <c r="H77" s="40"/>
    </row>
    <row r="78" spans="2:8" x14ac:dyDescent="0.2">
      <c r="B78" s="18" t="s">
        <v>676</v>
      </c>
      <c r="C78" s="251">
        <v>1</v>
      </c>
      <c r="D78" s="248">
        <v>1803.6480000000001</v>
      </c>
      <c r="E78" s="52">
        <f>C78*D78</f>
        <v>1803.6480000000001</v>
      </c>
      <c r="F78" s="145"/>
      <c r="G78" s="137"/>
    </row>
    <row r="79" spans="2:8" x14ac:dyDescent="0.2">
      <c r="B79" s="18" t="s">
        <v>677</v>
      </c>
      <c r="C79" s="251">
        <v>1</v>
      </c>
      <c r="D79" s="248">
        <v>2450.16</v>
      </c>
      <c r="E79" s="52">
        <f>C79*D79</f>
        <v>2450.16</v>
      </c>
      <c r="F79" s="145"/>
    </row>
    <row r="80" spans="2:8" x14ac:dyDescent="0.2">
      <c r="B80" s="18" t="s">
        <v>678</v>
      </c>
      <c r="C80" s="251">
        <v>1</v>
      </c>
      <c r="D80" s="248">
        <v>3067.5840000000003</v>
      </c>
      <c r="E80" s="52">
        <f>C80*D80</f>
        <v>3067.5840000000003</v>
      </c>
      <c r="F80" s="145"/>
    </row>
    <row r="81" spans="2:7" ht="13.5" thickBot="1" x14ac:dyDescent="0.25">
      <c r="B81" s="18" t="s">
        <v>679</v>
      </c>
      <c r="C81" s="251">
        <v>1</v>
      </c>
      <c r="D81" s="248">
        <v>3750.3680000000004</v>
      </c>
      <c r="E81" s="52">
        <f>C81*D81</f>
        <v>3750.3680000000004</v>
      </c>
      <c r="F81" s="145"/>
    </row>
    <row r="82" spans="2:7" ht="13.5" thickBot="1" x14ac:dyDescent="0.25">
      <c r="B82" s="18" t="s">
        <v>680</v>
      </c>
      <c r="C82" s="251">
        <v>1</v>
      </c>
      <c r="D82" s="248">
        <v>4979.92</v>
      </c>
      <c r="E82" s="52">
        <f>C82*D82</f>
        <v>4979.92</v>
      </c>
      <c r="F82" s="145"/>
      <c r="G82" s="43">
        <f>SUM(E78:E82)</f>
        <v>16051.68</v>
      </c>
    </row>
    <row r="84" spans="2:7" ht="13.5" thickBot="1" x14ac:dyDescent="0.25"/>
    <row r="85" spans="2:7" ht="18.75" thickBot="1" x14ac:dyDescent="0.3">
      <c r="D85" s="250" t="s">
        <v>681</v>
      </c>
      <c r="E85" s="44">
        <f>SUM(G4:G82)</f>
        <v>284341.51260000002</v>
      </c>
    </row>
  </sheetData>
  <pageMargins left="0.39370078740157483" right="0.35433070866141736" top="0.9055118110236221" bottom="0.98425196850393704" header="0" footer="0"/>
  <pageSetup paperSize="9" scale="82" fitToHeight="0" orientation="portrait" r:id="rId1"/>
  <headerFooter alignWithMargins="0"/>
  <rowBreaks count="1" manualBreakCount="1">
    <brk id="62"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G111"/>
  <sheetViews>
    <sheetView topLeftCell="A100" zoomScaleNormal="100" zoomScaleSheetLayoutView="115" workbookViewId="0">
      <selection activeCell="E122" sqref="E122"/>
    </sheetView>
  </sheetViews>
  <sheetFormatPr baseColWidth="10" defaultColWidth="11.42578125" defaultRowHeight="12.75" outlineLevelRow="1" x14ac:dyDescent="0.2"/>
  <cols>
    <col min="1" max="1" width="11.42578125" style="59"/>
    <col min="2" max="2" width="80.7109375" style="255" bestFit="1" customWidth="1"/>
    <col min="3" max="3" width="11.85546875" style="260" bestFit="1" customWidth="1"/>
    <col min="4" max="4" width="12.140625" style="258" customWidth="1"/>
    <col min="5" max="5" width="16" style="258" bestFit="1" customWidth="1"/>
    <col min="6" max="6" width="3.5703125" style="59" customWidth="1"/>
    <col min="7" max="16384" width="11.42578125" style="59"/>
  </cols>
  <sheetData>
    <row r="1" spans="2:7" s="8" customFormat="1" x14ac:dyDescent="0.2">
      <c r="B1" s="254" t="s">
        <v>682</v>
      </c>
      <c r="C1" s="163"/>
      <c r="D1" s="154"/>
      <c r="E1" s="155"/>
      <c r="F1" s="39"/>
    </row>
    <row r="2" spans="2:7" ht="13.5" thickBot="1" x14ac:dyDescent="0.25"/>
    <row r="3" spans="2:7" ht="13.5" thickBot="1" x14ac:dyDescent="0.25">
      <c r="B3" s="316" t="s">
        <v>1063</v>
      </c>
      <c r="C3" s="317"/>
      <c r="D3" s="317"/>
      <c r="E3" s="318"/>
    </row>
    <row r="4" spans="2:7" ht="13.5" outlineLevel="1" thickBot="1" x14ac:dyDescent="0.25">
      <c r="B4" s="253" t="s">
        <v>683</v>
      </c>
      <c r="C4" s="261" t="s">
        <v>684</v>
      </c>
      <c r="D4" s="259" t="s">
        <v>685</v>
      </c>
      <c r="E4" s="269" t="s">
        <v>5</v>
      </c>
      <c r="G4" s="136" t="s">
        <v>888</v>
      </c>
    </row>
    <row r="5" spans="2:7" ht="76.5" outlineLevel="1" x14ac:dyDescent="0.2">
      <c r="B5" s="262" t="s">
        <v>686</v>
      </c>
      <c r="C5" s="263">
        <v>100</v>
      </c>
      <c r="D5" s="264">
        <v>153</v>
      </c>
      <c r="E5" s="270">
        <f>+C5*D5</f>
        <v>15300</v>
      </c>
      <c r="G5" s="137"/>
    </row>
    <row r="6" spans="2:7" ht="13.5" thickBot="1" x14ac:dyDescent="0.25"/>
    <row r="7" spans="2:7" ht="13.5" thickBot="1" x14ac:dyDescent="0.25">
      <c r="B7" s="316" t="s">
        <v>1064</v>
      </c>
      <c r="C7" s="317"/>
      <c r="D7" s="317"/>
      <c r="E7" s="318"/>
    </row>
    <row r="8" spans="2:7" ht="13.5" outlineLevel="1" thickBot="1" x14ac:dyDescent="0.25">
      <c r="B8" s="253" t="s">
        <v>683</v>
      </c>
      <c r="C8" s="261" t="s">
        <v>684</v>
      </c>
      <c r="D8" s="259" t="s">
        <v>685</v>
      </c>
      <c r="E8" s="269" t="s">
        <v>5</v>
      </c>
      <c r="G8" s="136" t="s">
        <v>888</v>
      </c>
    </row>
    <row r="9" spans="2:7" ht="63.75" outlineLevel="1" x14ac:dyDescent="0.2">
      <c r="B9" s="262" t="s">
        <v>1067</v>
      </c>
      <c r="C9" s="263">
        <v>10</v>
      </c>
      <c r="D9" s="264">
        <v>285</v>
      </c>
      <c r="E9" s="270">
        <f>+C9*D9</f>
        <v>2850</v>
      </c>
      <c r="G9" s="137"/>
    </row>
    <row r="10" spans="2:7" ht="13.5" thickBot="1" x14ac:dyDescent="0.25"/>
    <row r="11" spans="2:7" ht="13.5" thickBot="1" x14ac:dyDescent="0.25">
      <c r="B11" s="316" t="s">
        <v>1065</v>
      </c>
      <c r="C11" s="317"/>
      <c r="D11" s="317"/>
      <c r="E11" s="318"/>
    </row>
    <row r="12" spans="2:7" ht="13.5" outlineLevel="1" thickBot="1" x14ac:dyDescent="0.25">
      <c r="B12" s="253" t="s">
        <v>683</v>
      </c>
      <c r="C12" s="261" t="s">
        <v>684</v>
      </c>
      <c r="D12" s="259" t="s">
        <v>685</v>
      </c>
      <c r="E12" s="269" t="s">
        <v>5</v>
      </c>
      <c r="G12" s="136" t="s">
        <v>888</v>
      </c>
    </row>
    <row r="13" spans="2:7" ht="63.75" outlineLevel="1" x14ac:dyDescent="0.2">
      <c r="B13" s="262" t="s">
        <v>687</v>
      </c>
      <c r="C13" s="263">
        <v>5</v>
      </c>
      <c r="D13" s="264">
        <v>190</v>
      </c>
      <c r="E13" s="270">
        <f>+C13*D13</f>
        <v>950</v>
      </c>
      <c r="G13" s="137"/>
    </row>
    <row r="14" spans="2:7" ht="13.5" thickBot="1" x14ac:dyDescent="0.25"/>
    <row r="15" spans="2:7" ht="13.5" thickBot="1" x14ac:dyDescent="0.25">
      <c r="B15" s="316" t="s">
        <v>1066</v>
      </c>
      <c r="C15" s="317"/>
      <c r="D15" s="317"/>
      <c r="E15" s="318"/>
    </row>
    <row r="16" spans="2:7" ht="13.5" outlineLevel="1" thickBot="1" x14ac:dyDescent="0.25">
      <c r="B16" s="253" t="s">
        <v>683</v>
      </c>
      <c r="C16" s="261" t="s">
        <v>684</v>
      </c>
      <c r="D16" s="259" t="s">
        <v>685</v>
      </c>
      <c r="E16" s="269" t="s">
        <v>5</v>
      </c>
      <c r="G16" s="136" t="s">
        <v>888</v>
      </c>
    </row>
    <row r="17" spans="2:7" ht="76.5" outlineLevel="1" x14ac:dyDescent="0.2">
      <c r="B17" s="262" t="s">
        <v>688</v>
      </c>
      <c r="C17" s="263">
        <v>5</v>
      </c>
      <c r="D17" s="264">
        <v>470</v>
      </c>
      <c r="E17" s="270">
        <f>+C17*D17</f>
        <v>2350</v>
      </c>
      <c r="G17" s="137"/>
    </row>
    <row r="18" spans="2:7" ht="13.5" thickBot="1" x14ac:dyDescent="0.25"/>
    <row r="19" spans="2:7" ht="13.5" thickBot="1" x14ac:dyDescent="0.25">
      <c r="B19" s="316" t="s">
        <v>1050</v>
      </c>
      <c r="C19" s="317"/>
      <c r="D19" s="317"/>
      <c r="E19" s="318"/>
    </row>
    <row r="20" spans="2:7" ht="13.5" outlineLevel="1" thickBot="1" x14ac:dyDescent="0.25">
      <c r="B20" s="253" t="s">
        <v>683</v>
      </c>
      <c r="C20" s="261" t="s">
        <v>684</v>
      </c>
      <c r="D20" s="259" t="s">
        <v>685</v>
      </c>
      <c r="E20" s="269" t="s">
        <v>5</v>
      </c>
      <c r="G20" s="136" t="s">
        <v>888</v>
      </c>
    </row>
    <row r="21" spans="2:7" ht="40.5" customHeight="1" outlineLevel="1" x14ac:dyDescent="0.2">
      <c r="B21" s="262" t="s">
        <v>1051</v>
      </c>
      <c r="C21" s="263">
        <v>30</v>
      </c>
      <c r="D21" s="264">
        <v>112</v>
      </c>
      <c r="E21" s="270">
        <f>+C21*D21</f>
        <v>3360</v>
      </c>
      <c r="G21" s="137"/>
    </row>
    <row r="22" spans="2:7" ht="13.5" thickBot="1" x14ac:dyDescent="0.25"/>
    <row r="23" spans="2:7" ht="13.5" thickBot="1" x14ac:dyDescent="0.25">
      <c r="B23" s="316" t="s">
        <v>689</v>
      </c>
      <c r="C23" s="317"/>
      <c r="D23" s="317"/>
      <c r="E23" s="318"/>
    </row>
    <row r="24" spans="2:7" ht="13.5" outlineLevel="1" thickBot="1" x14ac:dyDescent="0.25">
      <c r="B24" s="253" t="s">
        <v>683</v>
      </c>
      <c r="C24" s="261" t="s">
        <v>684</v>
      </c>
      <c r="D24" s="259" t="s">
        <v>685</v>
      </c>
      <c r="E24" s="269" t="s">
        <v>5</v>
      </c>
      <c r="G24" s="136" t="s">
        <v>888</v>
      </c>
    </row>
    <row r="25" spans="2:7" ht="75.75" customHeight="1" outlineLevel="1" x14ac:dyDescent="0.2">
      <c r="B25" s="262" t="s">
        <v>1069</v>
      </c>
      <c r="C25" s="263">
        <v>25</v>
      </c>
      <c r="D25" s="264">
        <v>280</v>
      </c>
      <c r="E25" s="270">
        <f>+C25*D25</f>
        <v>7000</v>
      </c>
      <c r="G25" s="137"/>
    </row>
    <row r="26" spans="2:7" ht="13.5" thickBot="1" x14ac:dyDescent="0.25"/>
    <row r="27" spans="2:7" ht="13.5" thickBot="1" x14ac:dyDescent="0.25">
      <c r="B27" s="316" t="s">
        <v>1068</v>
      </c>
      <c r="C27" s="317"/>
      <c r="D27" s="317"/>
      <c r="E27" s="318"/>
    </row>
    <row r="28" spans="2:7" ht="13.5" outlineLevel="1" thickBot="1" x14ac:dyDescent="0.25">
      <c r="B28" s="253" t="s">
        <v>683</v>
      </c>
      <c r="C28" s="261" t="s">
        <v>684</v>
      </c>
      <c r="D28" s="259" t="s">
        <v>685</v>
      </c>
      <c r="E28" s="269" t="s">
        <v>5</v>
      </c>
      <c r="G28" s="136" t="s">
        <v>888</v>
      </c>
    </row>
    <row r="29" spans="2:7" ht="89.25" outlineLevel="1" x14ac:dyDescent="0.2">
      <c r="B29" s="262" t="s">
        <v>1097</v>
      </c>
      <c r="C29" s="263">
        <v>50</v>
      </c>
      <c r="D29" s="264">
        <v>598</v>
      </c>
      <c r="E29" s="270">
        <f>+C29*D29</f>
        <v>29900</v>
      </c>
      <c r="G29" s="137"/>
    </row>
    <row r="30" spans="2:7" ht="13.5" thickBot="1" x14ac:dyDescent="0.25"/>
    <row r="31" spans="2:7" ht="13.5" thickBot="1" x14ac:dyDescent="0.25">
      <c r="B31" s="316" t="s">
        <v>690</v>
      </c>
      <c r="C31" s="317"/>
      <c r="D31" s="317"/>
      <c r="E31" s="318"/>
    </row>
    <row r="32" spans="2:7" ht="13.5" outlineLevel="1" thickBot="1" x14ac:dyDescent="0.25">
      <c r="B32" s="253" t="s">
        <v>683</v>
      </c>
      <c r="C32" s="261" t="s">
        <v>684</v>
      </c>
      <c r="D32" s="259" t="s">
        <v>685</v>
      </c>
      <c r="E32" s="269" t="s">
        <v>5</v>
      </c>
      <c r="G32" s="136" t="s">
        <v>888</v>
      </c>
    </row>
    <row r="33" spans="2:7" ht="63.75" outlineLevel="1" x14ac:dyDescent="0.2">
      <c r="B33" s="262" t="s">
        <v>1048</v>
      </c>
      <c r="C33" s="263">
        <v>10</v>
      </c>
      <c r="D33" s="264">
        <v>441</v>
      </c>
      <c r="E33" s="270">
        <f>+C33*D33</f>
        <v>4410</v>
      </c>
      <c r="G33" s="137"/>
    </row>
    <row r="34" spans="2:7" ht="13.5" thickBot="1" x14ac:dyDescent="0.25"/>
    <row r="35" spans="2:7" ht="13.5" thickBot="1" x14ac:dyDescent="0.25">
      <c r="B35" s="316" t="s">
        <v>691</v>
      </c>
      <c r="C35" s="317"/>
      <c r="D35" s="317"/>
      <c r="E35" s="318"/>
    </row>
    <row r="36" spans="2:7" ht="13.5" outlineLevel="1" thickBot="1" x14ac:dyDescent="0.25">
      <c r="B36" s="253" t="s">
        <v>683</v>
      </c>
      <c r="C36" s="261" t="s">
        <v>684</v>
      </c>
      <c r="D36" s="259" t="s">
        <v>685</v>
      </c>
      <c r="E36" s="269" t="s">
        <v>5</v>
      </c>
      <c r="G36" s="136" t="s">
        <v>888</v>
      </c>
    </row>
    <row r="37" spans="2:7" ht="25.5" outlineLevel="1" x14ac:dyDescent="0.2">
      <c r="B37" s="262" t="s">
        <v>1049</v>
      </c>
      <c r="C37" s="263">
        <v>150</v>
      </c>
      <c r="D37" s="264">
        <v>70</v>
      </c>
      <c r="E37" s="270">
        <f>+C37*D37</f>
        <v>10500</v>
      </c>
      <c r="G37" s="137"/>
    </row>
    <row r="38" spans="2:7" ht="13.5" thickBot="1" x14ac:dyDescent="0.25"/>
    <row r="39" spans="2:7" ht="13.5" thickBot="1" x14ac:dyDescent="0.25">
      <c r="B39" s="316" t="s">
        <v>1070</v>
      </c>
      <c r="C39" s="317"/>
      <c r="D39" s="317"/>
      <c r="E39" s="318"/>
    </row>
    <row r="40" spans="2:7" ht="13.5" outlineLevel="1" thickBot="1" x14ac:dyDescent="0.25">
      <c r="B40" s="253" t="s">
        <v>683</v>
      </c>
      <c r="C40" s="261" t="s">
        <v>684</v>
      </c>
      <c r="D40" s="259" t="s">
        <v>685</v>
      </c>
      <c r="E40" s="269" t="s">
        <v>5</v>
      </c>
      <c r="G40" s="136" t="s">
        <v>888</v>
      </c>
    </row>
    <row r="41" spans="2:7" ht="96" customHeight="1" outlineLevel="1" x14ac:dyDescent="0.2">
      <c r="B41" s="262" t="s">
        <v>1071</v>
      </c>
      <c r="C41" s="263">
        <v>50</v>
      </c>
      <c r="D41" s="264">
        <v>136</v>
      </c>
      <c r="E41" s="270">
        <f>+C41*D41</f>
        <v>6800</v>
      </c>
      <c r="G41" s="137"/>
    </row>
    <row r="42" spans="2:7" ht="13.5" thickBot="1" x14ac:dyDescent="0.25"/>
    <row r="43" spans="2:7" ht="13.5" thickBot="1" x14ac:dyDescent="0.25">
      <c r="B43" s="316" t="s">
        <v>1072</v>
      </c>
      <c r="C43" s="317"/>
      <c r="D43" s="317"/>
      <c r="E43" s="318"/>
    </row>
    <row r="44" spans="2:7" ht="13.5" outlineLevel="1" thickBot="1" x14ac:dyDescent="0.25">
      <c r="B44" s="253" t="s">
        <v>683</v>
      </c>
      <c r="C44" s="261" t="s">
        <v>684</v>
      </c>
      <c r="D44" s="259" t="s">
        <v>685</v>
      </c>
      <c r="E44" s="269" t="s">
        <v>5</v>
      </c>
      <c r="G44" s="136" t="s">
        <v>888</v>
      </c>
    </row>
    <row r="45" spans="2:7" ht="110.25" customHeight="1" outlineLevel="1" x14ac:dyDescent="0.2">
      <c r="B45" s="262" t="s">
        <v>1073</v>
      </c>
      <c r="C45" s="263">
        <v>50</v>
      </c>
      <c r="D45" s="264">
        <v>165</v>
      </c>
      <c r="E45" s="270">
        <f>+C45*D45</f>
        <v>8250</v>
      </c>
      <c r="G45" s="137"/>
    </row>
    <row r="46" spans="2:7" ht="13.5" thickBot="1" x14ac:dyDescent="0.25">
      <c r="B46" s="265"/>
    </row>
    <row r="47" spans="2:7" ht="13.5" thickBot="1" x14ac:dyDescent="0.25">
      <c r="B47" s="316" t="s">
        <v>1074</v>
      </c>
      <c r="C47" s="317"/>
      <c r="D47" s="317"/>
      <c r="E47" s="318"/>
    </row>
    <row r="48" spans="2:7" ht="13.5" outlineLevel="1" thickBot="1" x14ac:dyDescent="0.25">
      <c r="B48" s="253" t="s">
        <v>683</v>
      </c>
      <c r="C48" s="261" t="s">
        <v>684</v>
      </c>
      <c r="D48" s="259" t="s">
        <v>685</v>
      </c>
      <c r="E48" s="269" t="s">
        <v>5</v>
      </c>
      <c r="G48" s="136" t="s">
        <v>888</v>
      </c>
    </row>
    <row r="49" spans="2:7" ht="135.75" customHeight="1" outlineLevel="1" x14ac:dyDescent="0.2">
      <c r="B49" s="262" t="s">
        <v>1075</v>
      </c>
      <c r="C49" s="263">
        <v>200</v>
      </c>
      <c r="D49" s="264">
        <v>62</v>
      </c>
      <c r="E49" s="270">
        <f>+C49*D49</f>
        <v>12400</v>
      </c>
      <c r="G49" s="137"/>
    </row>
    <row r="50" spans="2:7" ht="13.5" thickBot="1" x14ac:dyDescent="0.25"/>
    <row r="51" spans="2:7" ht="13.5" thickBot="1" x14ac:dyDescent="0.25">
      <c r="B51" s="316" t="s">
        <v>692</v>
      </c>
      <c r="C51" s="317"/>
      <c r="D51" s="317"/>
      <c r="E51" s="318"/>
    </row>
    <row r="52" spans="2:7" ht="13.5" outlineLevel="1" thickBot="1" x14ac:dyDescent="0.25">
      <c r="B52" s="253" t="s">
        <v>683</v>
      </c>
      <c r="C52" s="261" t="s">
        <v>684</v>
      </c>
      <c r="D52" s="259" t="s">
        <v>685</v>
      </c>
      <c r="E52" s="269" t="s">
        <v>5</v>
      </c>
      <c r="G52" s="136" t="s">
        <v>888</v>
      </c>
    </row>
    <row r="53" spans="2:7" ht="140.25" outlineLevel="1" x14ac:dyDescent="0.2">
      <c r="B53" s="262" t="s">
        <v>1077</v>
      </c>
      <c r="C53" s="263">
        <v>20</v>
      </c>
      <c r="D53" s="264">
        <v>91</v>
      </c>
      <c r="E53" s="270">
        <f>+C53*D53</f>
        <v>1820</v>
      </c>
      <c r="G53" s="137"/>
    </row>
    <row r="54" spans="2:7" ht="13.5" thickBot="1" x14ac:dyDescent="0.25"/>
    <row r="55" spans="2:7" ht="13.5" thickBot="1" x14ac:dyDescent="0.25">
      <c r="B55" s="316" t="s">
        <v>693</v>
      </c>
      <c r="C55" s="317"/>
      <c r="D55" s="317"/>
      <c r="E55" s="318"/>
    </row>
    <row r="56" spans="2:7" ht="13.5" outlineLevel="1" thickBot="1" x14ac:dyDescent="0.25">
      <c r="B56" s="253" t="s">
        <v>683</v>
      </c>
      <c r="C56" s="261" t="s">
        <v>684</v>
      </c>
      <c r="D56" s="259" t="s">
        <v>685</v>
      </c>
      <c r="E56" s="269" t="s">
        <v>5</v>
      </c>
      <c r="G56" s="136" t="s">
        <v>888</v>
      </c>
    </row>
    <row r="57" spans="2:7" ht="153" outlineLevel="1" x14ac:dyDescent="0.2">
      <c r="B57" s="262" t="s">
        <v>1076</v>
      </c>
      <c r="C57" s="263">
        <v>20</v>
      </c>
      <c r="D57" s="264">
        <v>122</v>
      </c>
      <c r="E57" s="270">
        <f>+D57*C57</f>
        <v>2440</v>
      </c>
      <c r="G57" s="137"/>
    </row>
    <row r="58" spans="2:7" ht="13.5" thickBot="1" x14ac:dyDescent="0.25"/>
    <row r="59" spans="2:7" ht="13.5" thickBot="1" x14ac:dyDescent="0.25">
      <c r="B59" s="316" t="s">
        <v>694</v>
      </c>
      <c r="C59" s="317"/>
      <c r="D59" s="317"/>
      <c r="E59" s="318"/>
    </row>
    <row r="60" spans="2:7" ht="13.5" outlineLevel="1" thickBot="1" x14ac:dyDescent="0.25">
      <c r="B60" s="253" t="s">
        <v>683</v>
      </c>
      <c r="C60" s="261" t="s">
        <v>684</v>
      </c>
      <c r="D60" s="259" t="s">
        <v>685</v>
      </c>
      <c r="E60" s="269" t="s">
        <v>5</v>
      </c>
      <c r="G60" s="136" t="s">
        <v>888</v>
      </c>
    </row>
    <row r="61" spans="2:7" ht="153" outlineLevel="1" x14ac:dyDescent="0.2">
      <c r="B61" s="262" t="s">
        <v>1078</v>
      </c>
      <c r="C61" s="263">
        <v>10</v>
      </c>
      <c r="D61" s="264">
        <v>198</v>
      </c>
      <c r="E61" s="270">
        <f>+D61*C61</f>
        <v>1980</v>
      </c>
      <c r="G61" s="137"/>
    </row>
    <row r="62" spans="2:7" ht="13.5" thickBot="1" x14ac:dyDescent="0.25"/>
    <row r="63" spans="2:7" ht="13.5" thickBot="1" x14ac:dyDescent="0.25">
      <c r="B63" s="316" t="s">
        <v>1103</v>
      </c>
      <c r="C63" s="317"/>
      <c r="D63" s="317"/>
      <c r="E63" s="318"/>
    </row>
    <row r="64" spans="2:7" ht="13.5" outlineLevel="1" thickBot="1" x14ac:dyDescent="0.25">
      <c r="B64" s="253" t="s">
        <v>683</v>
      </c>
      <c r="C64" s="261" t="s">
        <v>684</v>
      </c>
      <c r="D64" s="259" t="s">
        <v>685</v>
      </c>
      <c r="E64" s="269" t="s">
        <v>5</v>
      </c>
      <c r="G64" s="136" t="s">
        <v>888</v>
      </c>
    </row>
    <row r="65" spans="2:7" ht="58.5" customHeight="1" outlineLevel="1" x14ac:dyDescent="0.2">
      <c r="B65" s="262" t="s">
        <v>1079</v>
      </c>
      <c r="C65" s="263">
        <v>2</v>
      </c>
      <c r="D65" s="264">
        <v>252</v>
      </c>
      <c r="E65" s="270">
        <f>+C65*D65</f>
        <v>504</v>
      </c>
      <c r="G65" s="137"/>
    </row>
    <row r="66" spans="2:7" ht="13.5" thickBot="1" x14ac:dyDescent="0.25">
      <c r="B66" s="265"/>
    </row>
    <row r="67" spans="2:7" ht="13.5" thickBot="1" x14ac:dyDescent="0.25">
      <c r="B67" s="316" t="s">
        <v>695</v>
      </c>
      <c r="C67" s="317"/>
      <c r="D67" s="317"/>
      <c r="E67" s="318"/>
    </row>
    <row r="68" spans="2:7" ht="13.5" outlineLevel="1" thickBot="1" x14ac:dyDescent="0.25">
      <c r="B68" s="253" t="s">
        <v>683</v>
      </c>
      <c r="C68" s="261" t="s">
        <v>684</v>
      </c>
      <c r="D68" s="259" t="s">
        <v>685</v>
      </c>
      <c r="E68" s="269" t="s">
        <v>5</v>
      </c>
      <c r="G68" s="136" t="s">
        <v>888</v>
      </c>
    </row>
    <row r="69" spans="2:7" ht="28.5" customHeight="1" outlineLevel="1" x14ac:dyDescent="0.2">
      <c r="B69" s="262" t="s">
        <v>1062</v>
      </c>
      <c r="C69" s="263">
        <v>2</v>
      </c>
      <c r="D69" s="264">
        <v>1460</v>
      </c>
      <c r="E69" s="270">
        <f>+C69*D69</f>
        <v>2920</v>
      </c>
      <c r="G69" s="137"/>
    </row>
    <row r="70" spans="2:7" ht="13.5" thickBot="1" x14ac:dyDescent="0.25"/>
    <row r="71" spans="2:7" ht="13.5" thickBot="1" x14ac:dyDescent="0.25">
      <c r="B71" s="316" t="s">
        <v>696</v>
      </c>
      <c r="C71" s="317"/>
      <c r="D71" s="317"/>
      <c r="E71" s="318"/>
    </row>
    <row r="72" spans="2:7" ht="13.5" outlineLevel="1" thickBot="1" x14ac:dyDescent="0.25">
      <c r="B72" s="253" t="s">
        <v>683</v>
      </c>
      <c r="C72" s="261" t="s">
        <v>684</v>
      </c>
      <c r="D72" s="259" t="s">
        <v>685</v>
      </c>
      <c r="E72" s="269" t="s">
        <v>5</v>
      </c>
      <c r="G72" s="136" t="s">
        <v>888</v>
      </c>
    </row>
    <row r="73" spans="2:7" outlineLevel="1" x14ac:dyDescent="0.2">
      <c r="B73" s="262" t="s">
        <v>697</v>
      </c>
      <c r="C73" s="263">
        <v>5</v>
      </c>
      <c r="D73" s="264">
        <v>1790</v>
      </c>
      <c r="E73" s="270">
        <f>+C73*D73</f>
        <v>8950</v>
      </c>
      <c r="G73" s="137"/>
    </row>
    <row r="74" spans="2:7" ht="13.5" thickBot="1" x14ac:dyDescent="0.25"/>
    <row r="75" spans="2:7" ht="13.5" thickBot="1" x14ac:dyDescent="0.25">
      <c r="B75" s="316" t="s">
        <v>698</v>
      </c>
      <c r="C75" s="317"/>
      <c r="D75" s="317"/>
      <c r="E75" s="318"/>
    </row>
    <row r="76" spans="2:7" ht="13.5" outlineLevel="1" thickBot="1" x14ac:dyDescent="0.25">
      <c r="B76" s="253" t="s">
        <v>683</v>
      </c>
      <c r="C76" s="261" t="s">
        <v>684</v>
      </c>
      <c r="D76" s="259" t="s">
        <v>685</v>
      </c>
      <c r="E76" s="269" t="s">
        <v>5</v>
      </c>
      <c r="G76" s="136" t="s">
        <v>888</v>
      </c>
    </row>
    <row r="77" spans="2:7" ht="25.5" outlineLevel="1" x14ac:dyDescent="0.2">
      <c r="B77" s="262" t="s">
        <v>699</v>
      </c>
      <c r="C77" s="263">
        <v>5</v>
      </c>
      <c r="D77" s="264">
        <v>2380</v>
      </c>
      <c r="E77" s="270">
        <f>+C77*D77</f>
        <v>11900</v>
      </c>
      <c r="G77" s="137"/>
    </row>
    <row r="78" spans="2:7" ht="13.5" thickBot="1" x14ac:dyDescent="0.25"/>
    <row r="79" spans="2:7" ht="13.5" thickBot="1" x14ac:dyDescent="0.25">
      <c r="B79" s="316" t="s">
        <v>1056</v>
      </c>
      <c r="C79" s="317"/>
      <c r="D79" s="317"/>
      <c r="E79" s="318"/>
    </row>
    <row r="80" spans="2:7" ht="13.5" outlineLevel="1" thickBot="1" x14ac:dyDescent="0.25">
      <c r="B80" s="253" t="s">
        <v>683</v>
      </c>
      <c r="C80" s="261" t="s">
        <v>684</v>
      </c>
      <c r="D80" s="259" t="s">
        <v>685</v>
      </c>
      <c r="E80" s="269" t="s">
        <v>5</v>
      </c>
      <c r="G80" s="136" t="s">
        <v>888</v>
      </c>
    </row>
    <row r="81" spans="2:7" ht="38.25" outlineLevel="1" x14ac:dyDescent="0.2">
      <c r="B81" s="262" t="s">
        <v>1059</v>
      </c>
      <c r="C81" s="263">
        <v>5</v>
      </c>
      <c r="D81" s="264">
        <v>128</v>
      </c>
      <c r="E81" s="270">
        <f>+C81*D81</f>
        <v>640</v>
      </c>
      <c r="G81" s="137"/>
    </row>
    <row r="82" spans="2:7" ht="13.5" thickBot="1" x14ac:dyDescent="0.25"/>
    <row r="83" spans="2:7" ht="13.5" thickBot="1" x14ac:dyDescent="0.25">
      <c r="B83" s="316" t="s">
        <v>1057</v>
      </c>
      <c r="C83" s="317"/>
      <c r="D83" s="317"/>
      <c r="E83" s="318"/>
    </row>
    <row r="84" spans="2:7" ht="13.5" outlineLevel="1" thickBot="1" x14ac:dyDescent="0.25">
      <c r="B84" s="253" t="s">
        <v>683</v>
      </c>
      <c r="C84" s="261" t="s">
        <v>684</v>
      </c>
      <c r="D84" s="259" t="s">
        <v>685</v>
      </c>
      <c r="E84" s="269" t="s">
        <v>5</v>
      </c>
      <c r="G84" s="136" t="s">
        <v>888</v>
      </c>
    </row>
    <row r="85" spans="2:7" ht="38.25" outlineLevel="1" x14ac:dyDescent="0.2">
      <c r="B85" s="262" t="s">
        <v>1061</v>
      </c>
      <c r="C85" s="263">
        <v>5</v>
      </c>
      <c r="D85" s="264">
        <v>231</v>
      </c>
      <c r="E85" s="270">
        <f>+C85*D85</f>
        <v>1155</v>
      </c>
      <c r="G85" s="137"/>
    </row>
    <row r="86" spans="2:7" ht="13.5" thickBot="1" x14ac:dyDescent="0.25"/>
    <row r="87" spans="2:7" ht="13.5" thickBot="1" x14ac:dyDescent="0.25">
      <c r="B87" s="316" t="s">
        <v>1058</v>
      </c>
      <c r="C87" s="317"/>
      <c r="D87" s="317"/>
      <c r="E87" s="318"/>
    </row>
    <row r="88" spans="2:7" ht="13.5" outlineLevel="1" thickBot="1" x14ac:dyDescent="0.25">
      <c r="B88" s="253" t="s">
        <v>683</v>
      </c>
      <c r="C88" s="261" t="s">
        <v>684</v>
      </c>
      <c r="D88" s="259" t="s">
        <v>685</v>
      </c>
      <c r="E88" s="269" t="s">
        <v>5</v>
      </c>
      <c r="G88" s="136" t="s">
        <v>888</v>
      </c>
    </row>
    <row r="89" spans="2:7" ht="38.25" outlineLevel="1" x14ac:dyDescent="0.2">
      <c r="B89" s="262" t="s">
        <v>1060</v>
      </c>
      <c r="C89" s="263">
        <v>20</v>
      </c>
      <c r="D89" s="264">
        <v>282</v>
      </c>
      <c r="E89" s="270">
        <f>+C89*D89</f>
        <v>5640</v>
      </c>
      <c r="G89" s="137"/>
    </row>
    <row r="90" spans="2:7" ht="13.5" thickBot="1" x14ac:dyDescent="0.25">
      <c r="B90" s="265"/>
    </row>
    <row r="91" spans="2:7" ht="13.5" thickBot="1" x14ac:dyDescent="0.25">
      <c r="B91" s="316" t="s">
        <v>1052</v>
      </c>
      <c r="C91" s="317"/>
      <c r="D91" s="317"/>
      <c r="E91" s="318"/>
    </row>
    <row r="92" spans="2:7" ht="13.5" outlineLevel="1" thickBot="1" x14ac:dyDescent="0.25">
      <c r="B92" s="253" t="s">
        <v>683</v>
      </c>
      <c r="C92" s="261" t="s">
        <v>684</v>
      </c>
      <c r="D92" s="259" t="s">
        <v>685</v>
      </c>
      <c r="E92" s="269" t="s">
        <v>5</v>
      </c>
      <c r="G92" s="136" t="s">
        <v>888</v>
      </c>
    </row>
    <row r="93" spans="2:7" ht="63.75" outlineLevel="1" x14ac:dyDescent="0.2">
      <c r="B93" s="262" t="s">
        <v>700</v>
      </c>
      <c r="C93" s="263">
        <v>5</v>
      </c>
      <c r="D93" s="264">
        <v>1686</v>
      </c>
      <c r="E93" s="270">
        <f>+C93*D93</f>
        <v>8430</v>
      </c>
      <c r="G93" s="137"/>
    </row>
    <row r="94" spans="2:7" ht="13.5" thickBot="1" x14ac:dyDescent="0.25"/>
    <row r="95" spans="2:7" ht="13.5" thickBot="1" x14ac:dyDescent="0.25">
      <c r="B95" s="316" t="s">
        <v>1053</v>
      </c>
      <c r="C95" s="317"/>
      <c r="D95" s="317"/>
      <c r="E95" s="318"/>
    </row>
    <row r="96" spans="2:7" ht="13.5" outlineLevel="1" thickBot="1" x14ac:dyDescent="0.25">
      <c r="B96" s="253" t="s">
        <v>683</v>
      </c>
      <c r="C96" s="261" t="s">
        <v>684</v>
      </c>
      <c r="D96" s="259" t="s">
        <v>685</v>
      </c>
      <c r="E96" s="269" t="s">
        <v>5</v>
      </c>
      <c r="G96" s="136" t="s">
        <v>888</v>
      </c>
    </row>
    <row r="97" spans="2:7" ht="63.75" outlineLevel="1" x14ac:dyDescent="0.2">
      <c r="B97" s="262" t="s">
        <v>700</v>
      </c>
      <c r="C97" s="263">
        <v>5</v>
      </c>
      <c r="D97" s="264">
        <v>1822</v>
      </c>
      <c r="E97" s="270">
        <f>+C97*D97</f>
        <v>9110</v>
      </c>
      <c r="G97" s="137"/>
    </row>
    <row r="98" spans="2:7" ht="13.5" thickBot="1" x14ac:dyDescent="0.25"/>
    <row r="99" spans="2:7" ht="13.5" thickBot="1" x14ac:dyDescent="0.25">
      <c r="B99" s="316" t="s">
        <v>1054</v>
      </c>
      <c r="C99" s="317"/>
      <c r="D99" s="317"/>
      <c r="E99" s="318"/>
    </row>
    <row r="100" spans="2:7" ht="13.5" outlineLevel="1" thickBot="1" x14ac:dyDescent="0.25">
      <c r="B100" s="253" t="s">
        <v>683</v>
      </c>
      <c r="C100" s="261" t="s">
        <v>684</v>
      </c>
      <c r="D100" s="259" t="s">
        <v>685</v>
      </c>
      <c r="E100" s="269" t="s">
        <v>5</v>
      </c>
      <c r="G100" s="136" t="s">
        <v>888</v>
      </c>
    </row>
    <row r="101" spans="2:7" ht="63.75" outlineLevel="1" x14ac:dyDescent="0.2">
      <c r="B101" s="262" t="s">
        <v>700</v>
      </c>
      <c r="C101" s="263">
        <v>5</v>
      </c>
      <c r="D101" s="264">
        <v>2244</v>
      </c>
      <c r="E101" s="270">
        <f>+C101*D101</f>
        <v>11220</v>
      </c>
      <c r="G101" s="137"/>
    </row>
    <row r="102" spans="2:7" ht="13.5" thickBot="1" x14ac:dyDescent="0.25"/>
    <row r="103" spans="2:7" ht="13.5" thickBot="1" x14ac:dyDescent="0.25">
      <c r="B103" s="316" t="s">
        <v>1055</v>
      </c>
      <c r="C103" s="317"/>
      <c r="D103" s="317"/>
      <c r="E103" s="318"/>
    </row>
    <row r="104" spans="2:7" ht="13.5" outlineLevel="1" thickBot="1" x14ac:dyDescent="0.25">
      <c r="B104" s="253" t="s">
        <v>683</v>
      </c>
      <c r="C104" s="261" t="s">
        <v>684</v>
      </c>
      <c r="D104" s="259" t="s">
        <v>685</v>
      </c>
      <c r="E104" s="269" t="s">
        <v>5</v>
      </c>
      <c r="G104" s="136" t="s">
        <v>888</v>
      </c>
    </row>
    <row r="105" spans="2:7" ht="63.75" outlineLevel="1" x14ac:dyDescent="0.2">
      <c r="B105" s="262" t="s">
        <v>700</v>
      </c>
      <c r="C105" s="263">
        <v>5</v>
      </c>
      <c r="D105" s="264">
        <v>2975</v>
      </c>
      <c r="E105" s="270">
        <f>+C105*D105</f>
        <v>14875</v>
      </c>
      <c r="G105" s="137"/>
    </row>
    <row r="106" spans="2:7" ht="13.5" thickBot="1" x14ac:dyDescent="0.25"/>
    <row r="107" spans="2:7" ht="13.5" thickBot="1" x14ac:dyDescent="0.25">
      <c r="B107" s="316" t="s">
        <v>1266</v>
      </c>
      <c r="C107" s="317"/>
      <c r="D107" s="317"/>
      <c r="E107" s="318"/>
    </row>
    <row r="108" spans="2:7" ht="13.5" outlineLevel="1" thickBot="1" x14ac:dyDescent="0.25">
      <c r="B108" s="253" t="s">
        <v>683</v>
      </c>
      <c r="C108" s="261" t="s">
        <v>684</v>
      </c>
      <c r="D108" s="259" t="s">
        <v>685</v>
      </c>
      <c r="E108" s="269" t="s">
        <v>5</v>
      </c>
      <c r="G108" s="136" t="s">
        <v>888</v>
      </c>
    </row>
    <row r="109" spans="2:7" outlineLevel="1" x14ac:dyDescent="0.2">
      <c r="B109" s="262" t="s">
        <v>1268</v>
      </c>
      <c r="C109" s="263">
        <v>20</v>
      </c>
      <c r="D109" s="264">
        <v>155</v>
      </c>
      <c r="E109" s="270">
        <f>+C109*D109</f>
        <v>3100</v>
      </c>
      <c r="G109" s="137"/>
    </row>
    <row r="110" spans="2:7" ht="13.5" thickBot="1" x14ac:dyDescent="0.25">
      <c r="B110" s="256"/>
      <c r="C110" s="257"/>
      <c r="D110" s="257"/>
      <c r="E110" s="271"/>
    </row>
    <row r="111" spans="2:7" ht="16.5" thickBot="1" x14ac:dyDescent="0.3">
      <c r="C111" s="59"/>
      <c r="D111" s="250" t="s">
        <v>701</v>
      </c>
      <c r="E111" s="272">
        <f>SUM(E3:E110)</f>
        <v>188754</v>
      </c>
    </row>
  </sheetData>
  <mergeCells count="27">
    <mergeCell ref="B3:E3"/>
    <mergeCell ref="B7:E7"/>
    <mergeCell ref="B11:E11"/>
    <mergeCell ref="B51:E51"/>
    <mergeCell ref="B55:E55"/>
    <mergeCell ref="B47:E47"/>
    <mergeCell ref="B35:E35"/>
    <mergeCell ref="B31:E31"/>
    <mergeCell ref="B27:E27"/>
    <mergeCell ref="B23:E23"/>
    <mergeCell ref="B15:E15"/>
    <mergeCell ref="B19:E19"/>
    <mergeCell ref="B95:E95"/>
    <mergeCell ref="B39:E39"/>
    <mergeCell ref="B43:E43"/>
    <mergeCell ref="B59:E59"/>
    <mergeCell ref="B71:E71"/>
    <mergeCell ref="B75:E75"/>
    <mergeCell ref="B79:E79"/>
    <mergeCell ref="B83:E83"/>
    <mergeCell ref="B63:E63"/>
    <mergeCell ref="B67:E67"/>
    <mergeCell ref="B107:E107"/>
    <mergeCell ref="B87:E87"/>
    <mergeCell ref="B91:E91"/>
    <mergeCell ref="B99:E99"/>
    <mergeCell ref="B103:E103"/>
  </mergeCells>
  <pageMargins left="0.39370078740157483" right="0.35433070866141736" top="0.9055118110236221" bottom="0.98425196850393704" header="0" footer="0"/>
  <pageSetup paperSize="9" scale="90" fitToHeight="0" orientation="portrait" r:id="rId1"/>
  <headerFooter alignWithMargins="0"/>
  <rowBreaks count="2" manualBreakCount="2">
    <brk id="54" min="1" max="5" man="1"/>
    <brk id="86" min="1" max="5"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G82"/>
  <sheetViews>
    <sheetView topLeftCell="A34" zoomScaleNormal="100" zoomScaleSheetLayoutView="208" workbookViewId="0">
      <selection activeCell="B14" sqref="B14"/>
    </sheetView>
  </sheetViews>
  <sheetFormatPr baseColWidth="10" defaultColWidth="11.42578125" defaultRowHeight="11.25" outlineLevelRow="1" x14ac:dyDescent="0.2"/>
  <cols>
    <col min="1" max="1" width="11.42578125" style="61"/>
    <col min="2" max="2" width="68.5703125" style="61" customWidth="1"/>
    <col min="3" max="3" width="10.140625" style="61" customWidth="1"/>
    <col min="4" max="4" width="14" style="279" customWidth="1"/>
    <col min="5" max="5" width="14.28515625" style="279" customWidth="1"/>
    <col min="6" max="6" width="2.85546875" style="61" customWidth="1"/>
    <col min="7" max="256" width="11.42578125" style="61"/>
    <col min="257" max="257" width="66.42578125" style="61" customWidth="1"/>
    <col min="258" max="258" width="10.140625" style="61" customWidth="1"/>
    <col min="259" max="259" width="9.42578125" style="61" customWidth="1"/>
    <col min="260" max="512" width="11.42578125" style="61"/>
    <col min="513" max="513" width="66.42578125" style="61" customWidth="1"/>
    <col min="514" max="514" width="10.140625" style="61" customWidth="1"/>
    <col min="515" max="515" width="9.42578125" style="61" customWidth="1"/>
    <col min="516" max="768" width="11.42578125" style="61"/>
    <col min="769" max="769" width="66.42578125" style="61" customWidth="1"/>
    <col min="770" max="770" width="10.140625" style="61" customWidth="1"/>
    <col min="771" max="771" width="9.42578125" style="61" customWidth="1"/>
    <col min="772" max="1024" width="11.42578125" style="61"/>
    <col min="1025" max="1025" width="66.42578125" style="61" customWidth="1"/>
    <col min="1026" max="1026" width="10.140625" style="61" customWidth="1"/>
    <col min="1027" max="1027" width="9.42578125" style="61" customWidth="1"/>
    <col min="1028" max="1280" width="11.42578125" style="61"/>
    <col min="1281" max="1281" width="66.42578125" style="61" customWidth="1"/>
    <col min="1282" max="1282" width="10.140625" style="61" customWidth="1"/>
    <col min="1283" max="1283" width="9.42578125" style="61" customWidth="1"/>
    <col min="1284" max="1536" width="11.42578125" style="61"/>
    <col min="1537" max="1537" width="66.42578125" style="61" customWidth="1"/>
    <col min="1538" max="1538" width="10.140625" style="61" customWidth="1"/>
    <col min="1539" max="1539" width="9.42578125" style="61" customWidth="1"/>
    <col min="1540" max="1792" width="11.42578125" style="61"/>
    <col min="1793" max="1793" width="66.42578125" style="61" customWidth="1"/>
    <col min="1794" max="1794" width="10.140625" style="61" customWidth="1"/>
    <col min="1795" max="1795" width="9.42578125" style="61" customWidth="1"/>
    <col min="1796" max="2048" width="11.42578125" style="61"/>
    <col min="2049" max="2049" width="66.42578125" style="61" customWidth="1"/>
    <col min="2050" max="2050" width="10.140625" style="61" customWidth="1"/>
    <col min="2051" max="2051" width="9.42578125" style="61" customWidth="1"/>
    <col min="2052" max="2304" width="11.42578125" style="61"/>
    <col min="2305" max="2305" width="66.42578125" style="61" customWidth="1"/>
    <col min="2306" max="2306" width="10.140625" style="61" customWidth="1"/>
    <col min="2307" max="2307" width="9.42578125" style="61" customWidth="1"/>
    <col min="2308" max="2560" width="11.42578125" style="61"/>
    <col min="2561" max="2561" width="66.42578125" style="61" customWidth="1"/>
    <col min="2562" max="2562" width="10.140625" style="61" customWidth="1"/>
    <col min="2563" max="2563" width="9.42578125" style="61" customWidth="1"/>
    <col min="2564" max="2816" width="11.42578125" style="61"/>
    <col min="2817" max="2817" width="66.42578125" style="61" customWidth="1"/>
    <col min="2818" max="2818" width="10.140625" style="61" customWidth="1"/>
    <col min="2819" max="2819" width="9.42578125" style="61" customWidth="1"/>
    <col min="2820" max="3072" width="11.42578125" style="61"/>
    <col min="3073" max="3073" width="66.42578125" style="61" customWidth="1"/>
    <col min="3074" max="3074" width="10.140625" style="61" customWidth="1"/>
    <col min="3075" max="3075" width="9.42578125" style="61" customWidth="1"/>
    <col min="3076" max="3328" width="11.42578125" style="61"/>
    <col min="3329" max="3329" width="66.42578125" style="61" customWidth="1"/>
    <col min="3330" max="3330" width="10.140625" style="61" customWidth="1"/>
    <col min="3331" max="3331" width="9.42578125" style="61" customWidth="1"/>
    <col min="3332" max="3584" width="11.42578125" style="61"/>
    <col min="3585" max="3585" width="66.42578125" style="61" customWidth="1"/>
    <col min="3586" max="3586" width="10.140625" style="61" customWidth="1"/>
    <col min="3587" max="3587" width="9.42578125" style="61" customWidth="1"/>
    <col min="3588" max="3840" width="11.42578125" style="61"/>
    <col min="3841" max="3841" width="66.42578125" style="61" customWidth="1"/>
    <col min="3842" max="3842" width="10.140625" style="61" customWidth="1"/>
    <col min="3843" max="3843" width="9.42578125" style="61" customWidth="1"/>
    <col min="3844" max="4096" width="11.42578125" style="61"/>
    <col min="4097" max="4097" width="66.42578125" style="61" customWidth="1"/>
    <col min="4098" max="4098" width="10.140625" style="61" customWidth="1"/>
    <col min="4099" max="4099" width="9.42578125" style="61" customWidth="1"/>
    <col min="4100" max="4352" width="11.42578125" style="61"/>
    <col min="4353" max="4353" width="66.42578125" style="61" customWidth="1"/>
    <col min="4354" max="4354" width="10.140625" style="61" customWidth="1"/>
    <col min="4355" max="4355" width="9.42578125" style="61" customWidth="1"/>
    <col min="4356" max="4608" width="11.42578125" style="61"/>
    <col min="4609" max="4609" width="66.42578125" style="61" customWidth="1"/>
    <col min="4610" max="4610" width="10.140625" style="61" customWidth="1"/>
    <col min="4611" max="4611" width="9.42578125" style="61" customWidth="1"/>
    <col min="4612" max="4864" width="11.42578125" style="61"/>
    <col min="4865" max="4865" width="66.42578125" style="61" customWidth="1"/>
    <col min="4866" max="4866" width="10.140625" style="61" customWidth="1"/>
    <col min="4867" max="4867" width="9.42578125" style="61" customWidth="1"/>
    <col min="4868" max="5120" width="11.42578125" style="61"/>
    <col min="5121" max="5121" width="66.42578125" style="61" customWidth="1"/>
    <col min="5122" max="5122" width="10.140625" style="61" customWidth="1"/>
    <col min="5123" max="5123" width="9.42578125" style="61" customWidth="1"/>
    <col min="5124" max="5376" width="11.42578125" style="61"/>
    <col min="5377" max="5377" width="66.42578125" style="61" customWidth="1"/>
    <col min="5378" max="5378" width="10.140625" style="61" customWidth="1"/>
    <col min="5379" max="5379" width="9.42578125" style="61" customWidth="1"/>
    <col min="5380" max="5632" width="11.42578125" style="61"/>
    <col min="5633" max="5633" width="66.42578125" style="61" customWidth="1"/>
    <col min="5634" max="5634" width="10.140625" style="61" customWidth="1"/>
    <col min="5635" max="5635" width="9.42578125" style="61" customWidth="1"/>
    <col min="5636" max="5888" width="11.42578125" style="61"/>
    <col min="5889" max="5889" width="66.42578125" style="61" customWidth="1"/>
    <col min="5890" max="5890" width="10.140625" style="61" customWidth="1"/>
    <col min="5891" max="5891" width="9.42578125" style="61" customWidth="1"/>
    <col min="5892" max="6144" width="11.42578125" style="61"/>
    <col min="6145" max="6145" width="66.42578125" style="61" customWidth="1"/>
    <col min="6146" max="6146" width="10.140625" style="61" customWidth="1"/>
    <col min="6147" max="6147" width="9.42578125" style="61" customWidth="1"/>
    <col min="6148" max="6400" width="11.42578125" style="61"/>
    <col min="6401" max="6401" width="66.42578125" style="61" customWidth="1"/>
    <col min="6402" max="6402" width="10.140625" style="61" customWidth="1"/>
    <col min="6403" max="6403" width="9.42578125" style="61" customWidth="1"/>
    <col min="6404" max="6656" width="11.42578125" style="61"/>
    <col min="6657" max="6657" width="66.42578125" style="61" customWidth="1"/>
    <col min="6658" max="6658" width="10.140625" style="61" customWidth="1"/>
    <col min="6659" max="6659" width="9.42578125" style="61" customWidth="1"/>
    <col min="6660" max="6912" width="11.42578125" style="61"/>
    <col min="6913" max="6913" width="66.42578125" style="61" customWidth="1"/>
    <col min="6914" max="6914" width="10.140625" style="61" customWidth="1"/>
    <col min="6915" max="6915" width="9.42578125" style="61" customWidth="1"/>
    <col min="6916" max="7168" width="11.42578125" style="61"/>
    <col min="7169" max="7169" width="66.42578125" style="61" customWidth="1"/>
    <col min="7170" max="7170" width="10.140625" style="61" customWidth="1"/>
    <col min="7171" max="7171" width="9.42578125" style="61" customWidth="1"/>
    <col min="7172" max="7424" width="11.42578125" style="61"/>
    <col min="7425" max="7425" width="66.42578125" style="61" customWidth="1"/>
    <col min="7426" max="7426" width="10.140625" style="61" customWidth="1"/>
    <col min="7427" max="7427" width="9.42578125" style="61" customWidth="1"/>
    <col min="7428" max="7680" width="11.42578125" style="61"/>
    <col min="7681" max="7681" width="66.42578125" style="61" customWidth="1"/>
    <col min="7682" max="7682" width="10.140625" style="61" customWidth="1"/>
    <col min="7683" max="7683" width="9.42578125" style="61" customWidth="1"/>
    <col min="7684" max="7936" width="11.42578125" style="61"/>
    <col min="7937" max="7937" width="66.42578125" style="61" customWidth="1"/>
    <col min="7938" max="7938" width="10.140625" style="61" customWidth="1"/>
    <col min="7939" max="7939" width="9.42578125" style="61" customWidth="1"/>
    <col min="7940" max="8192" width="11.42578125" style="61"/>
    <col min="8193" max="8193" width="66.42578125" style="61" customWidth="1"/>
    <col min="8194" max="8194" width="10.140625" style="61" customWidth="1"/>
    <col min="8195" max="8195" width="9.42578125" style="61" customWidth="1"/>
    <col min="8196" max="8448" width="11.42578125" style="61"/>
    <col min="8449" max="8449" width="66.42578125" style="61" customWidth="1"/>
    <col min="8450" max="8450" width="10.140625" style="61" customWidth="1"/>
    <col min="8451" max="8451" width="9.42578125" style="61" customWidth="1"/>
    <col min="8452" max="8704" width="11.42578125" style="61"/>
    <col min="8705" max="8705" width="66.42578125" style="61" customWidth="1"/>
    <col min="8706" max="8706" width="10.140625" style="61" customWidth="1"/>
    <col min="8707" max="8707" width="9.42578125" style="61" customWidth="1"/>
    <col min="8708" max="8960" width="11.42578125" style="61"/>
    <col min="8961" max="8961" width="66.42578125" style="61" customWidth="1"/>
    <col min="8962" max="8962" width="10.140625" style="61" customWidth="1"/>
    <col min="8963" max="8963" width="9.42578125" style="61" customWidth="1"/>
    <col min="8964" max="9216" width="11.42578125" style="61"/>
    <col min="9217" max="9217" width="66.42578125" style="61" customWidth="1"/>
    <col min="9218" max="9218" width="10.140625" style="61" customWidth="1"/>
    <col min="9219" max="9219" width="9.42578125" style="61" customWidth="1"/>
    <col min="9220" max="9472" width="11.42578125" style="61"/>
    <col min="9473" max="9473" width="66.42578125" style="61" customWidth="1"/>
    <col min="9474" max="9474" width="10.140625" style="61" customWidth="1"/>
    <col min="9475" max="9475" width="9.42578125" style="61" customWidth="1"/>
    <col min="9476" max="9728" width="11.42578125" style="61"/>
    <col min="9729" max="9729" width="66.42578125" style="61" customWidth="1"/>
    <col min="9730" max="9730" width="10.140625" style="61" customWidth="1"/>
    <col min="9731" max="9731" width="9.42578125" style="61" customWidth="1"/>
    <col min="9732" max="9984" width="11.42578125" style="61"/>
    <col min="9985" max="9985" width="66.42578125" style="61" customWidth="1"/>
    <col min="9986" max="9986" width="10.140625" style="61" customWidth="1"/>
    <col min="9987" max="9987" width="9.42578125" style="61" customWidth="1"/>
    <col min="9988" max="10240" width="11.42578125" style="61"/>
    <col min="10241" max="10241" width="66.42578125" style="61" customWidth="1"/>
    <col min="10242" max="10242" width="10.140625" style="61" customWidth="1"/>
    <col min="10243" max="10243" width="9.42578125" style="61" customWidth="1"/>
    <col min="10244" max="10496" width="11.42578125" style="61"/>
    <col min="10497" max="10497" width="66.42578125" style="61" customWidth="1"/>
    <col min="10498" max="10498" width="10.140625" style="61" customWidth="1"/>
    <col min="10499" max="10499" width="9.42578125" style="61" customWidth="1"/>
    <col min="10500" max="10752" width="11.42578125" style="61"/>
    <col min="10753" max="10753" width="66.42578125" style="61" customWidth="1"/>
    <col min="10754" max="10754" width="10.140625" style="61" customWidth="1"/>
    <col min="10755" max="10755" width="9.42578125" style="61" customWidth="1"/>
    <col min="10756" max="11008" width="11.42578125" style="61"/>
    <col min="11009" max="11009" width="66.42578125" style="61" customWidth="1"/>
    <col min="11010" max="11010" width="10.140625" style="61" customWidth="1"/>
    <col min="11011" max="11011" width="9.42578125" style="61" customWidth="1"/>
    <col min="11012" max="11264" width="11.42578125" style="61"/>
    <col min="11265" max="11265" width="66.42578125" style="61" customWidth="1"/>
    <col min="11266" max="11266" width="10.140625" style="61" customWidth="1"/>
    <col min="11267" max="11267" width="9.42578125" style="61" customWidth="1"/>
    <col min="11268" max="11520" width="11.42578125" style="61"/>
    <col min="11521" max="11521" width="66.42578125" style="61" customWidth="1"/>
    <col min="11522" max="11522" width="10.140625" style="61" customWidth="1"/>
    <col min="11523" max="11523" width="9.42578125" style="61" customWidth="1"/>
    <col min="11524" max="11776" width="11.42578125" style="61"/>
    <col min="11777" max="11777" width="66.42578125" style="61" customWidth="1"/>
    <col min="11778" max="11778" width="10.140625" style="61" customWidth="1"/>
    <col min="11779" max="11779" width="9.42578125" style="61" customWidth="1"/>
    <col min="11780" max="12032" width="11.42578125" style="61"/>
    <col min="12033" max="12033" width="66.42578125" style="61" customWidth="1"/>
    <col min="12034" max="12034" width="10.140625" style="61" customWidth="1"/>
    <col min="12035" max="12035" width="9.42578125" style="61" customWidth="1"/>
    <col min="12036" max="12288" width="11.42578125" style="61"/>
    <col min="12289" max="12289" width="66.42578125" style="61" customWidth="1"/>
    <col min="12290" max="12290" width="10.140625" style="61" customWidth="1"/>
    <col min="12291" max="12291" width="9.42578125" style="61" customWidth="1"/>
    <col min="12292" max="12544" width="11.42578125" style="61"/>
    <col min="12545" max="12545" width="66.42578125" style="61" customWidth="1"/>
    <col min="12546" max="12546" width="10.140625" style="61" customWidth="1"/>
    <col min="12547" max="12547" width="9.42578125" style="61" customWidth="1"/>
    <col min="12548" max="12800" width="11.42578125" style="61"/>
    <col min="12801" max="12801" width="66.42578125" style="61" customWidth="1"/>
    <col min="12802" max="12802" width="10.140625" style="61" customWidth="1"/>
    <col min="12803" max="12803" width="9.42578125" style="61" customWidth="1"/>
    <col min="12804" max="13056" width="11.42578125" style="61"/>
    <col min="13057" max="13057" width="66.42578125" style="61" customWidth="1"/>
    <col min="13058" max="13058" width="10.140625" style="61" customWidth="1"/>
    <col min="13059" max="13059" width="9.42578125" style="61" customWidth="1"/>
    <col min="13060" max="13312" width="11.42578125" style="61"/>
    <col min="13313" max="13313" width="66.42578125" style="61" customWidth="1"/>
    <col min="13314" max="13314" width="10.140625" style="61" customWidth="1"/>
    <col min="13315" max="13315" width="9.42578125" style="61" customWidth="1"/>
    <col min="13316" max="13568" width="11.42578125" style="61"/>
    <col min="13569" max="13569" width="66.42578125" style="61" customWidth="1"/>
    <col min="13570" max="13570" width="10.140625" style="61" customWidth="1"/>
    <col min="13571" max="13571" width="9.42578125" style="61" customWidth="1"/>
    <col min="13572" max="13824" width="11.42578125" style="61"/>
    <col min="13825" max="13825" width="66.42578125" style="61" customWidth="1"/>
    <col min="13826" max="13826" width="10.140625" style="61" customWidth="1"/>
    <col min="13827" max="13827" width="9.42578125" style="61" customWidth="1"/>
    <col min="13828" max="14080" width="11.42578125" style="61"/>
    <col min="14081" max="14081" width="66.42578125" style="61" customWidth="1"/>
    <col min="14082" max="14082" width="10.140625" style="61" customWidth="1"/>
    <col min="14083" max="14083" width="9.42578125" style="61" customWidth="1"/>
    <col min="14084" max="14336" width="11.42578125" style="61"/>
    <col min="14337" max="14337" width="66.42578125" style="61" customWidth="1"/>
    <col min="14338" max="14338" width="10.140625" style="61" customWidth="1"/>
    <col min="14339" max="14339" width="9.42578125" style="61" customWidth="1"/>
    <col min="14340" max="14592" width="11.42578125" style="61"/>
    <col min="14593" max="14593" width="66.42578125" style="61" customWidth="1"/>
    <col min="14594" max="14594" width="10.140625" style="61" customWidth="1"/>
    <col min="14595" max="14595" width="9.42578125" style="61" customWidth="1"/>
    <col min="14596" max="14848" width="11.42578125" style="61"/>
    <col min="14849" max="14849" width="66.42578125" style="61" customWidth="1"/>
    <col min="14850" max="14850" width="10.140625" style="61" customWidth="1"/>
    <col min="14851" max="14851" width="9.42578125" style="61" customWidth="1"/>
    <col min="14852" max="15104" width="11.42578125" style="61"/>
    <col min="15105" max="15105" width="66.42578125" style="61" customWidth="1"/>
    <col min="15106" max="15106" width="10.140625" style="61" customWidth="1"/>
    <col min="15107" max="15107" width="9.42578125" style="61" customWidth="1"/>
    <col min="15108" max="15360" width="11.42578125" style="61"/>
    <col min="15361" max="15361" width="66.42578125" style="61" customWidth="1"/>
    <col min="15362" max="15362" width="10.140625" style="61" customWidth="1"/>
    <col min="15363" max="15363" width="9.42578125" style="61" customWidth="1"/>
    <col min="15364" max="15616" width="11.42578125" style="61"/>
    <col min="15617" max="15617" width="66.42578125" style="61" customWidth="1"/>
    <col min="15618" max="15618" width="10.140625" style="61" customWidth="1"/>
    <col min="15619" max="15619" width="9.42578125" style="61" customWidth="1"/>
    <col min="15620" max="15872" width="11.42578125" style="61"/>
    <col min="15873" max="15873" width="66.42578125" style="61" customWidth="1"/>
    <col min="15874" max="15874" width="10.140625" style="61" customWidth="1"/>
    <col min="15875" max="15875" width="9.42578125" style="61" customWidth="1"/>
    <col min="15876" max="16128" width="11.42578125" style="61"/>
    <col min="16129" max="16129" width="66.42578125" style="61" customWidth="1"/>
    <col min="16130" max="16130" width="10.140625" style="61" customWidth="1"/>
    <col min="16131" max="16131" width="9.42578125" style="61" customWidth="1"/>
    <col min="16132" max="16384" width="11.42578125" style="61"/>
  </cols>
  <sheetData>
    <row r="1" spans="2:7" s="55" customFormat="1" ht="15" x14ac:dyDescent="0.2">
      <c r="B1" s="64" t="s">
        <v>702</v>
      </c>
      <c r="C1" s="111"/>
      <c r="D1" s="277"/>
      <c r="E1" s="81"/>
      <c r="F1" s="278"/>
    </row>
    <row r="2" spans="2:7" ht="12" thickBot="1" x14ac:dyDescent="0.25"/>
    <row r="3" spans="2:7" s="280" customFormat="1" ht="13.5" thickBot="1" x14ac:dyDescent="0.25">
      <c r="B3" s="319" t="s">
        <v>1080</v>
      </c>
      <c r="C3" s="320"/>
      <c r="D3" s="320"/>
      <c r="E3" s="321"/>
    </row>
    <row r="4" spans="2:7" s="281" customFormat="1" ht="13.5" outlineLevel="1" thickBot="1" x14ac:dyDescent="0.25">
      <c r="B4" s="282" t="s">
        <v>683</v>
      </c>
      <c r="C4" s="283" t="s">
        <v>3</v>
      </c>
      <c r="D4" s="283" t="s">
        <v>685</v>
      </c>
      <c r="E4" s="269" t="s">
        <v>5</v>
      </c>
      <c r="G4" s="136" t="s">
        <v>888</v>
      </c>
    </row>
    <row r="5" spans="2:7" ht="30" customHeight="1" outlineLevel="1" x14ac:dyDescent="0.2">
      <c r="B5" s="276" t="s">
        <v>1095</v>
      </c>
      <c r="C5" s="284">
        <v>200</v>
      </c>
      <c r="D5" s="285">
        <v>16.649999999999999</v>
      </c>
      <c r="E5" s="286">
        <f>+C5*D5</f>
        <v>3329.9999999999995</v>
      </c>
      <c r="G5" s="137"/>
    </row>
    <row r="6" spans="2:7" ht="12" thickBot="1" x14ac:dyDescent="0.25"/>
    <row r="7" spans="2:7" s="280" customFormat="1" ht="13.5" thickBot="1" x14ac:dyDescent="0.25">
      <c r="B7" s="319" t="s">
        <v>1082</v>
      </c>
      <c r="C7" s="320"/>
      <c r="D7" s="320"/>
      <c r="E7" s="321"/>
    </row>
    <row r="8" spans="2:7" s="281" customFormat="1" ht="13.5" outlineLevel="1" thickBot="1" x14ac:dyDescent="0.25">
      <c r="B8" s="282" t="s">
        <v>683</v>
      </c>
      <c r="C8" s="283" t="s">
        <v>3</v>
      </c>
      <c r="D8" s="283" t="s">
        <v>685</v>
      </c>
      <c r="E8" s="269" t="s">
        <v>5</v>
      </c>
      <c r="G8" s="136" t="s">
        <v>888</v>
      </c>
    </row>
    <row r="9" spans="2:7" ht="25.5" outlineLevel="1" x14ac:dyDescent="0.2">
      <c r="B9" s="276" t="s">
        <v>1081</v>
      </c>
      <c r="C9" s="284">
        <v>300</v>
      </c>
      <c r="D9" s="285">
        <v>5.49</v>
      </c>
      <c r="E9" s="286">
        <f>+C9*D9</f>
        <v>1647</v>
      </c>
      <c r="G9" s="137"/>
    </row>
    <row r="10" spans="2:7" ht="12" thickBot="1" x14ac:dyDescent="0.25"/>
    <row r="11" spans="2:7" s="280" customFormat="1" ht="13.5" thickBot="1" x14ac:dyDescent="0.25">
      <c r="B11" s="319" t="s">
        <v>1083</v>
      </c>
      <c r="C11" s="320"/>
      <c r="D11" s="320"/>
      <c r="E11" s="321"/>
    </row>
    <row r="12" spans="2:7" s="281" customFormat="1" ht="13.5" outlineLevel="1" thickBot="1" x14ac:dyDescent="0.25">
      <c r="B12" s="282" t="s">
        <v>683</v>
      </c>
      <c r="C12" s="283" t="s">
        <v>3</v>
      </c>
      <c r="D12" s="283" t="s">
        <v>685</v>
      </c>
      <c r="E12" s="269" t="s">
        <v>5</v>
      </c>
      <c r="G12" s="136" t="s">
        <v>888</v>
      </c>
    </row>
    <row r="13" spans="2:7" ht="38.25" outlineLevel="1" x14ac:dyDescent="0.2">
      <c r="B13" s="276" t="s">
        <v>1270</v>
      </c>
      <c r="C13" s="284">
        <v>15</v>
      </c>
      <c r="D13" s="285">
        <v>32.5</v>
      </c>
      <c r="E13" s="286">
        <f t="shared" ref="E13:E45" si="0">+C13*D13</f>
        <v>487.5</v>
      </c>
      <c r="G13" s="137"/>
    </row>
    <row r="14" spans="2:7" ht="12" thickBot="1" x14ac:dyDescent="0.25"/>
    <row r="15" spans="2:7" s="280" customFormat="1" ht="13.5" thickBot="1" x14ac:dyDescent="0.25">
      <c r="B15" s="319" t="s">
        <v>1084</v>
      </c>
      <c r="C15" s="320"/>
      <c r="D15" s="320"/>
      <c r="E15" s="321"/>
    </row>
    <row r="16" spans="2:7" s="281" customFormat="1" ht="13.5" outlineLevel="1" thickBot="1" x14ac:dyDescent="0.25">
      <c r="B16" s="282" t="s">
        <v>683</v>
      </c>
      <c r="C16" s="283" t="s">
        <v>3</v>
      </c>
      <c r="D16" s="283" t="s">
        <v>685</v>
      </c>
      <c r="E16" s="269" t="s">
        <v>5</v>
      </c>
      <c r="G16" s="136" t="s">
        <v>888</v>
      </c>
    </row>
    <row r="17" spans="2:7" ht="39" customHeight="1" outlineLevel="1" x14ac:dyDescent="0.2">
      <c r="B17" s="276" t="s">
        <v>1094</v>
      </c>
      <c r="C17" s="60">
        <v>60</v>
      </c>
      <c r="D17" s="266">
        <v>2.98</v>
      </c>
      <c r="E17" s="267">
        <f>+C17*D17</f>
        <v>178.8</v>
      </c>
      <c r="G17" s="137"/>
    </row>
    <row r="18" spans="2:7" ht="12" thickBot="1" x14ac:dyDescent="0.25"/>
    <row r="19" spans="2:7" s="280" customFormat="1" ht="13.5" thickBot="1" x14ac:dyDescent="0.25">
      <c r="B19" s="319" t="s">
        <v>1085</v>
      </c>
      <c r="C19" s="320"/>
      <c r="D19" s="320"/>
      <c r="E19" s="321"/>
    </row>
    <row r="20" spans="2:7" s="281" customFormat="1" ht="13.5" outlineLevel="1" thickBot="1" x14ac:dyDescent="0.25">
      <c r="B20" s="282" t="s">
        <v>683</v>
      </c>
      <c r="C20" s="283" t="s">
        <v>3</v>
      </c>
      <c r="D20" s="283" t="s">
        <v>685</v>
      </c>
      <c r="E20" s="269" t="s">
        <v>5</v>
      </c>
      <c r="G20" s="136" t="s">
        <v>888</v>
      </c>
    </row>
    <row r="21" spans="2:7" ht="48" customHeight="1" outlineLevel="1" x14ac:dyDescent="0.2">
      <c r="B21" s="276" t="s">
        <v>1099</v>
      </c>
      <c r="C21" s="60">
        <v>2</v>
      </c>
      <c r="D21" s="266">
        <v>6.12</v>
      </c>
      <c r="E21" s="267">
        <f>+C21*D21</f>
        <v>12.24</v>
      </c>
      <c r="G21" s="137"/>
    </row>
    <row r="22" spans="2:7" ht="12" thickBot="1" x14ac:dyDescent="0.25"/>
    <row r="23" spans="2:7" s="280" customFormat="1" ht="13.5" thickBot="1" x14ac:dyDescent="0.25">
      <c r="B23" s="319" t="s">
        <v>1086</v>
      </c>
      <c r="C23" s="320"/>
      <c r="D23" s="320"/>
      <c r="E23" s="321"/>
    </row>
    <row r="24" spans="2:7" s="281" customFormat="1" ht="13.5" outlineLevel="1" thickBot="1" x14ac:dyDescent="0.25">
      <c r="B24" s="282" t="s">
        <v>683</v>
      </c>
      <c r="C24" s="283" t="s">
        <v>3</v>
      </c>
      <c r="D24" s="283" t="s">
        <v>685</v>
      </c>
      <c r="E24" s="269" t="s">
        <v>5</v>
      </c>
      <c r="G24" s="136" t="s">
        <v>888</v>
      </c>
    </row>
    <row r="25" spans="2:7" ht="38.25" outlineLevel="1" x14ac:dyDescent="0.2">
      <c r="B25" s="276" t="s">
        <v>1098</v>
      </c>
      <c r="C25" s="60">
        <v>2</v>
      </c>
      <c r="D25" s="266">
        <v>13.75</v>
      </c>
      <c r="E25" s="267">
        <f>+C25*D25</f>
        <v>27.5</v>
      </c>
      <c r="G25" s="137"/>
    </row>
    <row r="26" spans="2:7" ht="12" thickBot="1" x14ac:dyDescent="0.25"/>
    <row r="27" spans="2:7" s="280" customFormat="1" ht="13.5" thickBot="1" x14ac:dyDescent="0.25">
      <c r="B27" s="319" t="s">
        <v>1087</v>
      </c>
      <c r="C27" s="320"/>
      <c r="D27" s="320"/>
      <c r="E27" s="321"/>
    </row>
    <row r="28" spans="2:7" s="281" customFormat="1" ht="13.5" outlineLevel="1" thickBot="1" x14ac:dyDescent="0.25">
      <c r="B28" s="282" t="s">
        <v>683</v>
      </c>
      <c r="C28" s="283" t="s">
        <v>3</v>
      </c>
      <c r="D28" s="283" t="s">
        <v>685</v>
      </c>
      <c r="E28" s="269" t="s">
        <v>5</v>
      </c>
      <c r="G28" s="136" t="s">
        <v>888</v>
      </c>
    </row>
    <row r="29" spans="2:7" ht="38.25" outlineLevel="1" x14ac:dyDescent="0.2">
      <c r="B29" s="276" t="s">
        <v>1092</v>
      </c>
      <c r="C29" s="60">
        <v>20</v>
      </c>
      <c r="D29" s="266">
        <v>38.5</v>
      </c>
      <c r="E29" s="267">
        <f t="shared" si="0"/>
        <v>770</v>
      </c>
      <c r="G29" s="137"/>
    </row>
    <row r="30" spans="2:7" ht="12" thickBot="1" x14ac:dyDescent="0.25"/>
    <row r="31" spans="2:7" s="280" customFormat="1" ht="13.5" thickBot="1" x14ac:dyDescent="0.25">
      <c r="B31" s="319" t="s">
        <v>1088</v>
      </c>
      <c r="C31" s="320"/>
      <c r="D31" s="320"/>
      <c r="E31" s="321"/>
    </row>
    <row r="32" spans="2:7" s="281" customFormat="1" ht="13.5" outlineLevel="1" thickBot="1" x14ac:dyDescent="0.25">
      <c r="B32" s="282" t="s">
        <v>683</v>
      </c>
      <c r="C32" s="283" t="s">
        <v>3</v>
      </c>
      <c r="D32" s="283" t="s">
        <v>685</v>
      </c>
      <c r="E32" s="269" t="s">
        <v>5</v>
      </c>
      <c r="G32" s="136" t="s">
        <v>888</v>
      </c>
    </row>
    <row r="33" spans="2:7" ht="42" customHeight="1" outlineLevel="1" x14ac:dyDescent="0.2">
      <c r="B33" s="276" t="s">
        <v>1093</v>
      </c>
      <c r="C33" s="60">
        <v>15</v>
      </c>
      <c r="D33" s="266">
        <v>36.1</v>
      </c>
      <c r="E33" s="267">
        <f t="shared" si="0"/>
        <v>541.5</v>
      </c>
      <c r="G33" s="137"/>
    </row>
    <row r="34" spans="2:7" ht="12" thickBot="1" x14ac:dyDescent="0.25"/>
    <row r="35" spans="2:7" s="280" customFormat="1" ht="13.5" thickBot="1" x14ac:dyDescent="0.25">
      <c r="B35" s="319" t="s">
        <v>1089</v>
      </c>
      <c r="C35" s="320"/>
      <c r="D35" s="320"/>
      <c r="E35" s="321"/>
    </row>
    <row r="36" spans="2:7" s="281" customFormat="1" ht="13.5" outlineLevel="1" thickBot="1" x14ac:dyDescent="0.25">
      <c r="B36" s="282" t="s">
        <v>683</v>
      </c>
      <c r="C36" s="283" t="s">
        <v>3</v>
      </c>
      <c r="D36" s="283" t="s">
        <v>685</v>
      </c>
      <c r="E36" s="269" t="s">
        <v>5</v>
      </c>
      <c r="G36" s="136" t="s">
        <v>888</v>
      </c>
    </row>
    <row r="37" spans="2:7" ht="25.5" outlineLevel="1" x14ac:dyDescent="0.2">
      <c r="B37" s="276" t="s">
        <v>1102</v>
      </c>
      <c r="C37" s="60">
        <v>100</v>
      </c>
      <c r="D37" s="266">
        <v>3.6</v>
      </c>
      <c r="E37" s="267">
        <f>+C37*D37</f>
        <v>360</v>
      </c>
      <c r="G37" s="137"/>
    </row>
    <row r="38" spans="2:7" ht="12" thickBot="1" x14ac:dyDescent="0.25"/>
    <row r="39" spans="2:7" s="280" customFormat="1" ht="13.5" thickBot="1" x14ac:dyDescent="0.25">
      <c r="B39" s="319" t="s">
        <v>1090</v>
      </c>
      <c r="C39" s="320"/>
      <c r="D39" s="320"/>
      <c r="E39" s="321"/>
    </row>
    <row r="40" spans="2:7" s="281" customFormat="1" ht="13.5" outlineLevel="1" thickBot="1" x14ac:dyDescent="0.25">
      <c r="B40" s="282" t="s">
        <v>683</v>
      </c>
      <c r="C40" s="283" t="s">
        <v>3</v>
      </c>
      <c r="D40" s="283" t="s">
        <v>685</v>
      </c>
      <c r="E40" s="269" t="s">
        <v>5</v>
      </c>
      <c r="G40" s="136" t="s">
        <v>888</v>
      </c>
    </row>
    <row r="41" spans="2:7" ht="49.5" customHeight="1" outlineLevel="1" x14ac:dyDescent="0.2">
      <c r="B41" s="276" t="s">
        <v>1100</v>
      </c>
      <c r="C41" s="60">
        <v>50</v>
      </c>
      <c r="D41" s="266">
        <v>14.1</v>
      </c>
      <c r="E41" s="267">
        <f>+C41*D41</f>
        <v>705</v>
      </c>
      <c r="G41" s="137"/>
    </row>
    <row r="42" spans="2:7" ht="12" thickBot="1" x14ac:dyDescent="0.25"/>
    <row r="43" spans="2:7" s="280" customFormat="1" ht="13.5" thickBot="1" x14ac:dyDescent="0.25">
      <c r="B43" s="319" t="s">
        <v>1091</v>
      </c>
      <c r="C43" s="320"/>
      <c r="D43" s="320"/>
      <c r="E43" s="321"/>
    </row>
    <row r="44" spans="2:7" s="281" customFormat="1" ht="13.5" outlineLevel="1" thickBot="1" x14ac:dyDescent="0.25">
      <c r="B44" s="282" t="s">
        <v>683</v>
      </c>
      <c r="C44" s="283" t="s">
        <v>3</v>
      </c>
      <c r="D44" s="283" t="s">
        <v>685</v>
      </c>
      <c r="E44" s="269" t="s">
        <v>5</v>
      </c>
      <c r="G44" s="136" t="s">
        <v>888</v>
      </c>
    </row>
    <row r="45" spans="2:7" ht="25.5" outlineLevel="1" x14ac:dyDescent="0.2">
      <c r="B45" s="276" t="s">
        <v>1101</v>
      </c>
      <c r="C45" s="60">
        <v>9000</v>
      </c>
      <c r="D45" s="266">
        <v>0.23</v>
      </c>
      <c r="E45" s="267">
        <f t="shared" si="0"/>
        <v>2070</v>
      </c>
      <c r="G45" s="137"/>
    </row>
    <row r="46" spans="2:7" s="273" customFormat="1" ht="16.5" thickBot="1" x14ac:dyDescent="0.25">
      <c r="C46" s="274"/>
      <c r="D46" s="274"/>
    </row>
    <row r="47" spans="2:7" ht="16.5" thickBot="1" x14ac:dyDescent="0.25">
      <c r="D47" s="275" t="s">
        <v>703</v>
      </c>
      <c r="E47" s="268">
        <f>SUM(E5:E45)</f>
        <v>10129.540000000001</v>
      </c>
    </row>
    <row r="82" spans="6:6" ht="12.75" x14ac:dyDescent="0.2">
      <c r="F82" s="280"/>
    </row>
  </sheetData>
  <mergeCells count="11">
    <mergeCell ref="B43:E43"/>
    <mergeCell ref="B19:E19"/>
    <mergeCell ref="B23:E23"/>
    <mergeCell ref="B27:E27"/>
    <mergeCell ref="B31:E31"/>
    <mergeCell ref="B35:E35"/>
    <mergeCell ref="B3:E3"/>
    <mergeCell ref="B7:E7"/>
    <mergeCell ref="B11:E11"/>
    <mergeCell ref="B15:E15"/>
    <mergeCell ref="B39:E39"/>
  </mergeCells>
  <pageMargins left="0.39370078740157483" right="0.35433070866141736" top="0.9055118110236221" bottom="0.98425196850393704" header="0" footer="0"/>
  <pageSetup paperSize="9" scale="91"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H43"/>
  <sheetViews>
    <sheetView topLeftCell="A31" zoomScaleNormal="100" zoomScaleSheetLayoutView="208" workbookViewId="0">
      <selection activeCell="F44" sqref="F44"/>
    </sheetView>
  </sheetViews>
  <sheetFormatPr baseColWidth="10" defaultColWidth="11.42578125" defaultRowHeight="12.75" outlineLevelRow="1" x14ac:dyDescent="0.2"/>
  <cols>
    <col min="1" max="1" width="11.42578125" style="288"/>
    <col min="2" max="2" width="11.42578125" style="289"/>
    <col min="3" max="3" width="68.5703125" style="288" customWidth="1"/>
    <col min="4" max="4" width="10.140625" style="288" customWidth="1"/>
    <col min="5" max="5" width="14" style="293" customWidth="1"/>
    <col min="6" max="6" width="14.28515625" style="293" customWidth="1"/>
    <col min="7" max="7" width="2.85546875" style="288" customWidth="1"/>
    <col min="8" max="257" width="11.42578125" style="288"/>
    <col min="258" max="258" width="66.42578125" style="288" customWidth="1"/>
    <col min="259" max="259" width="10.140625" style="288" customWidth="1"/>
    <col min="260" max="260" width="9.42578125" style="288" customWidth="1"/>
    <col min="261" max="513" width="11.42578125" style="288"/>
    <col min="514" max="514" width="66.42578125" style="288" customWidth="1"/>
    <col min="515" max="515" width="10.140625" style="288" customWidth="1"/>
    <col min="516" max="516" width="9.42578125" style="288" customWidth="1"/>
    <col min="517" max="769" width="11.42578125" style="288"/>
    <col min="770" max="770" width="66.42578125" style="288" customWidth="1"/>
    <col min="771" max="771" width="10.140625" style="288" customWidth="1"/>
    <col min="772" max="772" width="9.42578125" style="288" customWidth="1"/>
    <col min="773" max="1025" width="11.42578125" style="288"/>
    <col min="1026" max="1026" width="66.42578125" style="288" customWidth="1"/>
    <col min="1027" max="1027" width="10.140625" style="288" customWidth="1"/>
    <col min="1028" max="1028" width="9.42578125" style="288" customWidth="1"/>
    <col min="1029" max="1281" width="11.42578125" style="288"/>
    <col min="1282" max="1282" width="66.42578125" style="288" customWidth="1"/>
    <col min="1283" max="1283" width="10.140625" style="288" customWidth="1"/>
    <col min="1284" max="1284" width="9.42578125" style="288" customWidth="1"/>
    <col min="1285" max="1537" width="11.42578125" style="288"/>
    <col min="1538" max="1538" width="66.42578125" style="288" customWidth="1"/>
    <col min="1539" max="1539" width="10.140625" style="288" customWidth="1"/>
    <col min="1540" max="1540" width="9.42578125" style="288" customWidth="1"/>
    <col min="1541" max="1793" width="11.42578125" style="288"/>
    <col min="1794" max="1794" width="66.42578125" style="288" customWidth="1"/>
    <col min="1795" max="1795" width="10.140625" style="288" customWidth="1"/>
    <col min="1796" max="1796" width="9.42578125" style="288" customWidth="1"/>
    <col min="1797" max="2049" width="11.42578125" style="288"/>
    <col min="2050" max="2050" width="66.42578125" style="288" customWidth="1"/>
    <col min="2051" max="2051" width="10.140625" style="288" customWidth="1"/>
    <col min="2052" max="2052" width="9.42578125" style="288" customWidth="1"/>
    <col min="2053" max="2305" width="11.42578125" style="288"/>
    <col min="2306" max="2306" width="66.42578125" style="288" customWidth="1"/>
    <col min="2307" max="2307" width="10.140625" style="288" customWidth="1"/>
    <col min="2308" max="2308" width="9.42578125" style="288" customWidth="1"/>
    <col min="2309" max="2561" width="11.42578125" style="288"/>
    <col min="2562" max="2562" width="66.42578125" style="288" customWidth="1"/>
    <col min="2563" max="2563" width="10.140625" style="288" customWidth="1"/>
    <col min="2564" max="2564" width="9.42578125" style="288" customWidth="1"/>
    <col min="2565" max="2817" width="11.42578125" style="288"/>
    <col min="2818" max="2818" width="66.42578125" style="288" customWidth="1"/>
    <col min="2819" max="2819" width="10.140625" style="288" customWidth="1"/>
    <col min="2820" max="2820" width="9.42578125" style="288" customWidth="1"/>
    <col min="2821" max="3073" width="11.42578125" style="288"/>
    <col min="3074" max="3074" width="66.42578125" style="288" customWidth="1"/>
    <col min="3075" max="3075" width="10.140625" style="288" customWidth="1"/>
    <col min="3076" max="3076" width="9.42578125" style="288" customWidth="1"/>
    <col min="3077" max="3329" width="11.42578125" style="288"/>
    <col min="3330" max="3330" width="66.42578125" style="288" customWidth="1"/>
    <col min="3331" max="3331" width="10.140625" style="288" customWidth="1"/>
    <col min="3332" max="3332" width="9.42578125" style="288" customWidth="1"/>
    <col min="3333" max="3585" width="11.42578125" style="288"/>
    <col min="3586" max="3586" width="66.42578125" style="288" customWidth="1"/>
    <col min="3587" max="3587" width="10.140625" style="288" customWidth="1"/>
    <col min="3588" max="3588" width="9.42578125" style="288" customWidth="1"/>
    <col min="3589" max="3841" width="11.42578125" style="288"/>
    <col min="3842" max="3842" width="66.42578125" style="288" customWidth="1"/>
    <col min="3843" max="3843" width="10.140625" style="288" customWidth="1"/>
    <col min="3844" max="3844" width="9.42578125" style="288" customWidth="1"/>
    <col min="3845" max="4097" width="11.42578125" style="288"/>
    <col min="4098" max="4098" width="66.42578125" style="288" customWidth="1"/>
    <col min="4099" max="4099" width="10.140625" style="288" customWidth="1"/>
    <col min="4100" max="4100" width="9.42578125" style="288" customWidth="1"/>
    <col min="4101" max="4353" width="11.42578125" style="288"/>
    <col min="4354" max="4354" width="66.42578125" style="288" customWidth="1"/>
    <col min="4355" max="4355" width="10.140625" style="288" customWidth="1"/>
    <col min="4356" max="4356" width="9.42578125" style="288" customWidth="1"/>
    <col min="4357" max="4609" width="11.42578125" style="288"/>
    <col min="4610" max="4610" width="66.42578125" style="288" customWidth="1"/>
    <col min="4611" max="4611" width="10.140625" style="288" customWidth="1"/>
    <col min="4612" max="4612" width="9.42578125" style="288" customWidth="1"/>
    <col min="4613" max="4865" width="11.42578125" style="288"/>
    <col min="4866" max="4866" width="66.42578125" style="288" customWidth="1"/>
    <col min="4867" max="4867" width="10.140625" style="288" customWidth="1"/>
    <col min="4868" max="4868" width="9.42578125" style="288" customWidth="1"/>
    <col min="4869" max="5121" width="11.42578125" style="288"/>
    <col min="5122" max="5122" width="66.42578125" style="288" customWidth="1"/>
    <col min="5123" max="5123" width="10.140625" style="288" customWidth="1"/>
    <col min="5124" max="5124" width="9.42578125" style="288" customWidth="1"/>
    <col min="5125" max="5377" width="11.42578125" style="288"/>
    <col min="5378" max="5378" width="66.42578125" style="288" customWidth="1"/>
    <col min="5379" max="5379" width="10.140625" style="288" customWidth="1"/>
    <col min="5380" max="5380" width="9.42578125" style="288" customWidth="1"/>
    <col min="5381" max="5633" width="11.42578125" style="288"/>
    <col min="5634" max="5634" width="66.42578125" style="288" customWidth="1"/>
    <col min="5635" max="5635" width="10.140625" style="288" customWidth="1"/>
    <col min="5636" max="5636" width="9.42578125" style="288" customWidth="1"/>
    <col min="5637" max="5889" width="11.42578125" style="288"/>
    <col min="5890" max="5890" width="66.42578125" style="288" customWidth="1"/>
    <col min="5891" max="5891" width="10.140625" style="288" customWidth="1"/>
    <col min="5892" max="5892" width="9.42578125" style="288" customWidth="1"/>
    <col min="5893" max="6145" width="11.42578125" style="288"/>
    <col min="6146" max="6146" width="66.42578125" style="288" customWidth="1"/>
    <col min="6147" max="6147" width="10.140625" style="288" customWidth="1"/>
    <col min="6148" max="6148" width="9.42578125" style="288" customWidth="1"/>
    <col min="6149" max="6401" width="11.42578125" style="288"/>
    <col min="6402" max="6402" width="66.42578125" style="288" customWidth="1"/>
    <col min="6403" max="6403" width="10.140625" style="288" customWidth="1"/>
    <col min="6404" max="6404" width="9.42578125" style="288" customWidth="1"/>
    <col min="6405" max="6657" width="11.42578125" style="288"/>
    <col min="6658" max="6658" width="66.42578125" style="288" customWidth="1"/>
    <col min="6659" max="6659" width="10.140625" style="288" customWidth="1"/>
    <col min="6660" max="6660" width="9.42578125" style="288" customWidth="1"/>
    <col min="6661" max="6913" width="11.42578125" style="288"/>
    <col min="6914" max="6914" width="66.42578125" style="288" customWidth="1"/>
    <col min="6915" max="6915" width="10.140625" style="288" customWidth="1"/>
    <col min="6916" max="6916" width="9.42578125" style="288" customWidth="1"/>
    <col min="6917" max="7169" width="11.42578125" style="288"/>
    <col min="7170" max="7170" width="66.42578125" style="288" customWidth="1"/>
    <col min="7171" max="7171" width="10.140625" style="288" customWidth="1"/>
    <col min="7172" max="7172" width="9.42578125" style="288" customWidth="1"/>
    <col min="7173" max="7425" width="11.42578125" style="288"/>
    <col min="7426" max="7426" width="66.42578125" style="288" customWidth="1"/>
    <col min="7427" max="7427" width="10.140625" style="288" customWidth="1"/>
    <col min="7428" max="7428" width="9.42578125" style="288" customWidth="1"/>
    <col min="7429" max="7681" width="11.42578125" style="288"/>
    <col min="7682" max="7682" width="66.42578125" style="288" customWidth="1"/>
    <col min="7683" max="7683" width="10.140625" style="288" customWidth="1"/>
    <col min="7684" max="7684" width="9.42578125" style="288" customWidth="1"/>
    <col min="7685" max="7937" width="11.42578125" style="288"/>
    <col min="7938" max="7938" width="66.42578125" style="288" customWidth="1"/>
    <col min="7939" max="7939" width="10.140625" style="288" customWidth="1"/>
    <col min="7940" max="7940" width="9.42578125" style="288" customWidth="1"/>
    <col min="7941" max="8193" width="11.42578125" style="288"/>
    <col min="8194" max="8194" width="66.42578125" style="288" customWidth="1"/>
    <col min="8195" max="8195" width="10.140625" style="288" customWidth="1"/>
    <col min="8196" max="8196" width="9.42578125" style="288" customWidth="1"/>
    <col min="8197" max="8449" width="11.42578125" style="288"/>
    <col min="8450" max="8450" width="66.42578125" style="288" customWidth="1"/>
    <col min="8451" max="8451" width="10.140625" style="288" customWidth="1"/>
    <col min="8452" max="8452" width="9.42578125" style="288" customWidth="1"/>
    <col min="8453" max="8705" width="11.42578125" style="288"/>
    <col min="8706" max="8706" width="66.42578125" style="288" customWidth="1"/>
    <col min="8707" max="8707" width="10.140625" style="288" customWidth="1"/>
    <col min="8708" max="8708" width="9.42578125" style="288" customWidth="1"/>
    <col min="8709" max="8961" width="11.42578125" style="288"/>
    <col min="8962" max="8962" width="66.42578125" style="288" customWidth="1"/>
    <col min="8963" max="8963" width="10.140625" style="288" customWidth="1"/>
    <col min="8964" max="8964" width="9.42578125" style="288" customWidth="1"/>
    <col min="8965" max="9217" width="11.42578125" style="288"/>
    <col min="9218" max="9218" width="66.42578125" style="288" customWidth="1"/>
    <col min="9219" max="9219" width="10.140625" style="288" customWidth="1"/>
    <col min="9220" max="9220" width="9.42578125" style="288" customWidth="1"/>
    <col min="9221" max="9473" width="11.42578125" style="288"/>
    <col min="9474" max="9474" width="66.42578125" style="288" customWidth="1"/>
    <col min="9475" max="9475" width="10.140625" style="288" customWidth="1"/>
    <col min="9476" max="9476" width="9.42578125" style="288" customWidth="1"/>
    <col min="9477" max="9729" width="11.42578125" style="288"/>
    <col min="9730" max="9730" width="66.42578125" style="288" customWidth="1"/>
    <col min="9731" max="9731" width="10.140625" style="288" customWidth="1"/>
    <col min="9732" max="9732" width="9.42578125" style="288" customWidth="1"/>
    <col min="9733" max="9985" width="11.42578125" style="288"/>
    <col min="9986" max="9986" width="66.42578125" style="288" customWidth="1"/>
    <col min="9987" max="9987" width="10.140625" style="288" customWidth="1"/>
    <col min="9988" max="9988" width="9.42578125" style="288" customWidth="1"/>
    <col min="9989" max="10241" width="11.42578125" style="288"/>
    <col min="10242" max="10242" width="66.42578125" style="288" customWidth="1"/>
    <col min="10243" max="10243" width="10.140625" style="288" customWidth="1"/>
    <col min="10244" max="10244" width="9.42578125" style="288" customWidth="1"/>
    <col min="10245" max="10497" width="11.42578125" style="288"/>
    <col min="10498" max="10498" width="66.42578125" style="288" customWidth="1"/>
    <col min="10499" max="10499" width="10.140625" style="288" customWidth="1"/>
    <col min="10500" max="10500" width="9.42578125" style="288" customWidth="1"/>
    <col min="10501" max="10753" width="11.42578125" style="288"/>
    <col min="10754" max="10754" width="66.42578125" style="288" customWidth="1"/>
    <col min="10755" max="10755" width="10.140625" style="288" customWidth="1"/>
    <col min="10756" max="10756" width="9.42578125" style="288" customWidth="1"/>
    <col min="10757" max="11009" width="11.42578125" style="288"/>
    <col min="11010" max="11010" width="66.42578125" style="288" customWidth="1"/>
    <col min="11011" max="11011" width="10.140625" style="288" customWidth="1"/>
    <col min="11012" max="11012" width="9.42578125" style="288" customWidth="1"/>
    <col min="11013" max="11265" width="11.42578125" style="288"/>
    <col min="11266" max="11266" width="66.42578125" style="288" customWidth="1"/>
    <col min="11267" max="11267" width="10.140625" style="288" customWidth="1"/>
    <col min="11268" max="11268" width="9.42578125" style="288" customWidth="1"/>
    <col min="11269" max="11521" width="11.42578125" style="288"/>
    <col min="11522" max="11522" width="66.42578125" style="288" customWidth="1"/>
    <col min="11523" max="11523" width="10.140625" style="288" customWidth="1"/>
    <col min="11524" max="11524" width="9.42578125" style="288" customWidth="1"/>
    <col min="11525" max="11777" width="11.42578125" style="288"/>
    <col min="11778" max="11778" width="66.42578125" style="288" customWidth="1"/>
    <col min="11779" max="11779" width="10.140625" style="288" customWidth="1"/>
    <col min="11780" max="11780" width="9.42578125" style="288" customWidth="1"/>
    <col min="11781" max="12033" width="11.42578125" style="288"/>
    <col min="12034" max="12034" width="66.42578125" style="288" customWidth="1"/>
    <col min="12035" max="12035" width="10.140625" style="288" customWidth="1"/>
    <col min="12036" max="12036" width="9.42578125" style="288" customWidth="1"/>
    <col min="12037" max="12289" width="11.42578125" style="288"/>
    <col min="12290" max="12290" width="66.42578125" style="288" customWidth="1"/>
    <col min="12291" max="12291" width="10.140625" style="288" customWidth="1"/>
    <col min="12292" max="12292" width="9.42578125" style="288" customWidth="1"/>
    <col min="12293" max="12545" width="11.42578125" style="288"/>
    <col min="12546" max="12546" width="66.42578125" style="288" customWidth="1"/>
    <col min="12547" max="12547" width="10.140625" style="288" customWidth="1"/>
    <col min="12548" max="12548" width="9.42578125" style="288" customWidth="1"/>
    <col min="12549" max="12801" width="11.42578125" style="288"/>
    <col min="12802" max="12802" width="66.42578125" style="288" customWidth="1"/>
    <col min="12803" max="12803" width="10.140625" style="288" customWidth="1"/>
    <col min="12804" max="12804" width="9.42578125" style="288" customWidth="1"/>
    <col min="12805" max="13057" width="11.42578125" style="288"/>
    <col min="13058" max="13058" width="66.42578125" style="288" customWidth="1"/>
    <col min="13059" max="13059" width="10.140625" style="288" customWidth="1"/>
    <col min="13060" max="13060" width="9.42578125" style="288" customWidth="1"/>
    <col min="13061" max="13313" width="11.42578125" style="288"/>
    <col min="13314" max="13314" width="66.42578125" style="288" customWidth="1"/>
    <col min="13315" max="13315" width="10.140625" style="288" customWidth="1"/>
    <col min="13316" max="13316" width="9.42578125" style="288" customWidth="1"/>
    <col min="13317" max="13569" width="11.42578125" style="288"/>
    <col min="13570" max="13570" width="66.42578125" style="288" customWidth="1"/>
    <col min="13571" max="13571" width="10.140625" style="288" customWidth="1"/>
    <col min="13572" max="13572" width="9.42578125" style="288" customWidth="1"/>
    <col min="13573" max="13825" width="11.42578125" style="288"/>
    <col min="13826" max="13826" width="66.42578125" style="288" customWidth="1"/>
    <col min="13827" max="13827" width="10.140625" style="288" customWidth="1"/>
    <col min="13828" max="13828" width="9.42578125" style="288" customWidth="1"/>
    <col min="13829" max="14081" width="11.42578125" style="288"/>
    <col min="14082" max="14082" width="66.42578125" style="288" customWidth="1"/>
    <col min="14083" max="14083" width="10.140625" style="288" customWidth="1"/>
    <col min="14084" max="14084" width="9.42578125" style="288" customWidth="1"/>
    <col min="14085" max="14337" width="11.42578125" style="288"/>
    <col min="14338" max="14338" width="66.42578125" style="288" customWidth="1"/>
    <col min="14339" max="14339" width="10.140625" style="288" customWidth="1"/>
    <col min="14340" max="14340" width="9.42578125" style="288" customWidth="1"/>
    <col min="14341" max="14593" width="11.42578125" style="288"/>
    <col min="14594" max="14594" width="66.42578125" style="288" customWidth="1"/>
    <col min="14595" max="14595" width="10.140625" style="288" customWidth="1"/>
    <col min="14596" max="14596" width="9.42578125" style="288" customWidth="1"/>
    <col min="14597" max="14849" width="11.42578125" style="288"/>
    <col min="14850" max="14850" width="66.42578125" style="288" customWidth="1"/>
    <col min="14851" max="14851" width="10.140625" style="288" customWidth="1"/>
    <col min="14852" max="14852" width="9.42578125" style="288" customWidth="1"/>
    <col min="14853" max="15105" width="11.42578125" style="288"/>
    <col min="15106" max="15106" width="66.42578125" style="288" customWidth="1"/>
    <col min="15107" max="15107" width="10.140625" style="288" customWidth="1"/>
    <col min="15108" max="15108" width="9.42578125" style="288" customWidth="1"/>
    <col min="15109" max="15361" width="11.42578125" style="288"/>
    <col min="15362" max="15362" width="66.42578125" style="288" customWidth="1"/>
    <col min="15363" max="15363" width="10.140625" style="288" customWidth="1"/>
    <col min="15364" max="15364" width="9.42578125" style="288" customWidth="1"/>
    <col min="15365" max="15617" width="11.42578125" style="288"/>
    <col min="15618" max="15618" width="66.42578125" style="288" customWidth="1"/>
    <col min="15619" max="15619" width="10.140625" style="288" customWidth="1"/>
    <col min="15620" max="15620" width="9.42578125" style="288" customWidth="1"/>
    <col min="15621" max="15873" width="11.42578125" style="288"/>
    <col min="15874" max="15874" width="66.42578125" style="288" customWidth="1"/>
    <col min="15875" max="15875" width="10.140625" style="288" customWidth="1"/>
    <col min="15876" max="15876" width="9.42578125" style="288" customWidth="1"/>
    <col min="15877" max="16129" width="11.42578125" style="288"/>
    <col min="16130" max="16130" width="66.42578125" style="288" customWidth="1"/>
    <col min="16131" max="16131" width="10.140625" style="288" customWidth="1"/>
    <col min="16132" max="16132" width="9.42578125" style="288" customWidth="1"/>
    <col min="16133" max="16384" width="11.42578125" style="288"/>
  </cols>
  <sheetData>
    <row r="1" spans="2:8" s="76" customFormat="1" x14ac:dyDescent="0.2">
      <c r="B1" s="295"/>
      <c r="C1" s="291" t="s">
        <v>1250</v>
      </c>
      <c r="D1" s="111"/>
      <c r="E1" s="292"/>
      <c r="F1" s="120"/>
      <c r="G1" s="287"/>
    </row>
    <row r="2" spans="2:8" ht="13.5" thickBot="1" x14ac:dyDescent="0.25"/>
    <row r="3" spans="2:8" ht="13.5" thickBot="1" x14ac:dyDescent="0.25">
      <c r="B3" s="68" t="s">
        <v>1217</v>
      </c>
      <c r="C3" s="322" t="s">
        <v>1219</v>
      </c>
      <c r="D3" s="322"/>
      <c r="E3" s="322"/>
      <c r="F3" s="323"/>
    </row>
    <row r="4" spans="2:8" s="289" customFormat="1" ht="13.5" outlineLevel="1" thickBot="1" x14ac:dyDescent="0.25">
      <c r="B4" s="298"/>
      <c r="C4" s="296" t="s">
        <v>683</v>
      </c>
      <c r="D4" s="297" t="s">
        <v>3</v>
      </c>
      <c r="E4" s="297" t="s">
        <v>685</v>
      </c>
      <c r="F4" s="299" t="s">
        <v>5</v>
      </c>
      <c r="H4" s="136" t="s">
        <v>888</v>
      </c>
    </row>
    <row r="5" spans="2:8" ht="46.5" customHeight="1" outlineLevel="1" thickBot="1" x14ac:dyDescent="0.25">
      <c r="B5" s="300" t="s">
        <v>1218</v>
      </c>
      <c r="C5" s="301" t="s">
        <v>1226</v>
      </c>
      <c r="D5" s="302">
        <v>600</v>
      </c>
      <c r="E5" s="303">
        <v>77</v>
      </c>
      <c r="F5" s="304">
        <f>+D5*E5</f>
        <v>46200</v>
      </c>
      <c r="H5" s="290"/>
    </row>
    <row r="6" spans="2:8" ht="13.5" thickBot="1" x14ac:dyDescent="0.25"/>
    <row r="7" spans="2:8" ht="13.5" thickBot="1" x14ac:dyDescent="0.25">
      <c r="B7" s="68" t="s">
        <v>1220</v>
      </c>
      <c r="C7" s="322" t="s">
        <v>1221</v>
      </c>
      <c r="D7" s="322"/>
      <c r="E7" s="322"/>
      <c r="F7" s="323"/>
    </row>
    <row r="8" spans="2:8" s="289" customFormat="1" ht="13.5" outlineLevel="1" thickBot="1" x14ac:dyDescent="0.25">
      <c r="B8" s="298"/>
      <c r="C8" s="296" t="s">
        <v>683</v>
      </c>
      <c r="D8" s="297" t="s">
        <v>3</v>
      </c>
      <c r="E8" s="297" t="s">
        <v>685</v>
      </c>
      <c r="F8" s="299" t="s">
        <v>5</v>
      </c>
      <c r="H8" s="136" t="s">
        <v>888</v>
      </c>
    </row>
    <row r="9" spans="2:8" ht="51.75" outlineLevel="1" thickBot="1" x14ac:dyDescent="0.25">
      <c r="B9" s="300" t="s">
        <v>1218</v>
      </c>
      <c r="C9" s="301" t="s">
        <v>1225</v>
      </c>
      <c r="D9" s="302">
        <v>100</v>
      </c>
      <c r="E9" s="303">
        <v>80</v>
      </c>
      <c r="F9" s="304">
        <f>+D9*E9</f>
        <v>8000</v>
      </c>
      <c r="H9" s="290"/>
    </row>
    <row r="10" spans="2:8" ht="13.5" thickBot="1" x14ac:dyDescent="0.25"/>
    <row r="11" spans="2:8" ht="13.5" thickBot="1" x14ac:dyDescent="0.25">
      <c r="B11" s="68" t="s">
        <v>1222</v>
      </c>
      <c r="C11" s="322" t="s">
        <v>1223</v>
      </c>
      <c r="D11" s="322"/>
      <c r="E11" s="322"/>
      <c r="F11" s="323"/>
    </row>
    <row r="12" spans="2:8" s="289" customFormat="1" ht="13.5" outlineLevel="1" thickBot="1" x14ac:dyDescent="0.25">
      <c r="B12" s="298"/>
      <c r="C12" s="296" t="s">
        <v>683</v>
      </c>
      <c r="D12" s="297" t="s">
        <v>3</v>
      </c>
      <c r="E12" s="297" t="s">
        <v>685</v>
      </c>
      <c r="F12" s="299" t="s">
        <v>5</v>
      </c>
      <c r="H12" s="136" t="s">
        <v>888</v>
      </c>
    </row>
    <row r="13" spans="2:8" ht="47.25" customHeight="1" outlineLevel="1" thickBot="1" x14ac:dyDescent="0.25">
      <c r="B13" s="300" t="s">
        <v>1218</v>
      </c>
      <c r="C13" s="301" t="s">
        <v>1224</v>
      </c>
      <c r="D13" s="302">
        <v>100</v>
      </c>
      <c r="E13" s="303">
        <v>80</v>
      </c>
      <c r="F13" s="304">
        <f t="shared" ref="F13:F33" si="0">+D13*E13</f>
        <v>8000</v>
      </c>
      <c r="H13" s="290"/>
    </row>
    <row r="14" spans="2:8" ht="13.5" thickBot="1" x14ac:dyDescent="0.25"/>
    <row r="15" spans="2:8" ht="13.5" thickBot="1" x14ac:dyDescent="0.25">
      <c r="B15" s="68" t="s">
        <v>1227</v>
      </c>
      <c r="C15" s="322" t="s">
        <v>1248</v>
      </c>
      <c r="D15" s="322"/>
      <c r="E15" s="322"/>
      <c r="F15" s="323"/>
    </row>
    <row r="16" spans="2:8" s="289" customFormat="1" ht="13.5" outlineLevel="1" thickBot="1" x14ac:dyDescent="0.25">
      <c r="B16" s="298"/>
      <c r="C16" s="296" t="s">
        <v>683</v>
      </c>
      <c r="D16" s="297" t="s">
        <v>3</v>
      </c>
      <c r="E16" s="297" t="s">
        <v>685</v>
      </c>
      <c r="F16" s="299" t="s">
        <v>5</v>
      </c>
      <c r="H16" s="136" t="s">
        <v>888</v>
      </c>
    </row>
    <row r="17" spans="2:8" ht="39" outlineLevel="1" thickBot="1" x14ac:dyDescent="0.25">
      <c r="B17" s="300" t="s">
        <v>1218</v>
      </c>
      <c r="C17" s="301" t="s">
        <v>1249</v>
      </c>
      <c r="D17" s="302">
        <v>20</v>
      </c>
      <c r="E17" s="303">
        <v>76</v>
      </c>
      <c r="F17" s="304">
        <f>+D17*E17</f>
        <v>1520</v>
      </c>
      <c r="H17" s="290"/>
    </row>
    <row r="18" spans="2:8" s="306" customFormat="1" ht="13.5" thickBot="1" x14ac:dyDescent="0.25">
      <c r="B18" s="305"/>
      <c r="E18" s="307"/>
      <c r="F18" s="307"/>
    </row>
    <row r="19" spans="2:8" ht="13.5" thickBot="1" x14ac:dyDescent="0.25">
      <c r="B19" s="68" t="s">
        <v>1229</v>
      </c>
      <c r="C19" s="322" t="s">
        <v>1230</v>
      </c>
      <c r="D19" s="322"/>
      <c r="E19" s="322"/>
      <c r="F19" s="323"/>
    </row>
    <row r="20" spans="2:8" s="289" customFormat="1" ht="13.5" outlineLevel="1" thickBot="1" x14ac:dyDescent="0.25">
      <c r="B20" s="298"/>
      <c r="C20" s="296" t="s">
        <v>683</v>
      </c>
      <c r="D20" s="297" t="s">
        <v>3</v>
      </c>
      <c r="E20" s="297" t="s">
        <v>685</v>
      </c>
      <c r="F20" s="299" t="s">
        <v>5</v>
      </c>
      <c r="H20" s="136" t="s">
        <v>888</v>
      </c>
    </row>
    <row r="21" spans="2:8" ht="64.5" outlineLevel="1" thickBot="1" x14ac:dyDescent="0.25">
      <c r="B21" s="300" t="s">
        <v>1231</v>
      </c>
      <c r="C21" s="301" t="s">
        <v>1232</v>
      </c>
      <c r="D21" s="302">
        <v>350</v>
      </c>
      <c r="E21" s="303">
        <v>160</v>
      </c>
      <c r="F21" s="304">
        <f>+D21*E21</f>
        <v>56000</v>
      </c>
      <c r="H21" s="290"/>
    </row>
    <row r="22" spans="2:8" ht="13.5" thickBot="1" x14ac:dyDescent="0.25"/>
    <row r="23" spans="2:8" ht="13.5" customHeight="1" thickBot="1" x14ac:dyDescent="0.25">
      <c r="B23" s="68" t="s">
        <v>1233</v>
      </c>
      <c r="C23" s="322" t="s">
        <v>1234</v>
      </c>
      <c r="D23" s="322"/>
      <c r="E23" s="322"/>
      <c r="F23" s="323"/>
    </row>
    <row r="24" spans="2:8" s="289" customFormat="1" ht="13.5" outlineLevel="1" thickBot="1" x14ac:dyDescent="0.25">
      <c r="B24" s="298"/>
      <c r="C24" s="296" t="s">
        <v>683</v>
      </c>
      <c r="D24" s="297" t="s">
        <v>3</v>
      </c>
      <c r="E24" s="297" t="s">
        <v>685</v>
      </c>
      <c r="F24" s="299" t="s">
        <v>5</v>
      </c>
      <c r="H24" s="136" t="s">
        <v>888</v>
      </c>
    </row>
    <row r="25" spans="2:8" ht="18" customHeight="1" outlineLevel="1" thickBot="1" x14ac:dyDescent="0.25">
      <c r="B25" s="300" t="s">
        <v>1228</v>
      </c>
      <c r="C25" s="301" t="s">
        <v>1235</v>
      </c>
      <c r="D25" s="302">
        <v>10</v>
      </c>
      <c r="E25" s="303">
        <v>10</v>
      </c>
      <c r="F25" s="304">
        <f>+D25*E25</f>
        <v>100</v>
      </c>
      <c r="H25" s="290"/>
    </row>
    <row r="26" spans="2:8" ht="13.5" thickBot="1" x14ac:dyDescent="0.25"/>
    <row r="27" spans="2:8" ht="13.5" thickBot="1" x14ac:dyDescent="0.25">
      <c r="B27" s="68" t="s">
        <v>1236</v>
      </c>
      <c r="C27" s="322" t="s">
        <v>1237</v>
      </c>
      <c r="D27" s="322"/>
      <c r="E27" s="322"/>
      <c r="F27" s="323"/>
    </row>
    <row r="28" spans="2:8" s="289" customFormat="1" ht="13.5" outlineLevel="1" thickBot="1" x14ac:dyDescent="0.25">
      <c r="B28" s="298"/>
      <c r="C28" s="296" t="s">
        <v>683</v>
      </c>
      <c r="D28" s="297" t="s">
        <v>3</v>
      </c>
      <c r="E28" s="297" t="s">
        <v>685</v>
      </c>
      <c r="F28" s="299" t="s">
        <v>5</v>
      </c>
      <c r="H28" s="136" t="s">
        <v>888</v>
      </c>
    </row>
    <row r="29" spans="2:8" ht="13.5" outlineLevel="1" thickBot="1" x14ac:dyDescent="0.25">
      <c r="B29" s="300" t="s">
        <v>1218</v>
      </c>
      <c r="C29" s="301" t="s">
        <v>1238</v>
      </c>
      <c r="D29" s="302">
        <v>3</v>
      </c>
      <c r="E29" s="303">
        <v>10</v>
      </c>
      <c r="F29" s="304">
        <f t="shared" si="0"/>
        <v>30</v>
      </c>
      <c r="H29" s="290"/>
    </row>
    <row r="30" spans="2:8" ht="13.5" thickBot="1" x14ac:dyDescent="0.25"/>
    <row r="31" spans="2:8" ht="13.5" thickBot="1" x14ac:dyDescent="0.25">
      <c r="B31" s="68" t="s">
        <v>1239</v>
      </c>
      <c r="C31" s="322" t="s">
        <v>1240</v>
      </c>
      <c r="D31" s="322"/>
      <c r="E31" s="322"/>
      <c r="F31" s="323"/>
    </row>
    <row r="32" spans="2:8" s="289" customFormat="1" ht="13.5" outlineLevel="1" thickBot="1" x14ac:dyDescent="0.25">
      <c r="B32" s="298"/>
      <c r="C32" s="296" t="s">
        <v>683</v>
      </c>
      <c r="D32" s="297" t="s">
        <v>3</v>
      </c>
      <c r="E32" s="297" t="s">
        <v>685</v>
      </c>
      <c r="F32" s="299" t="s">
        <v>5</v>
      </c>
      <c r="H32" s="136" t="s">
        <v>888</v>
      </c>
    </row>
    <row r="33" spans="2:8" ht="54.75" customHeight="1" outlineLevel="1" thickBot="1" x14ac:dyDescent="0.25">
      <c r="B33" s="300" t="s">
        <v>1218</v>
      </c>
      <c r="C33" s="301" t="s">
        <v>1244</v>
      </c>
      <c r="D33" s="302">
        <v>5</v>
      </c>
      <c r="E33" s="303">
        <v>5.5</v>
      </c>
      <c r="F33" s="304">
        <f t="shared" si="0"/>
        <v>27.5</v>
      </c>
      <c r="H33" s="290"/>
    </row>
    <row r="34" spans="2:8" ht="13.5" thickBot="1" x14ac:dyDescent="0.25"/>
    <row r="35" spans="2:8" ht="13.5" thickBot="1" x14ac:dyDescent="0.25">
      <c r="B35" s="68" t="s">
        <v>1241</v>
      </c>
      <c r="C35" s="322" t="s">
        <v>1242</v>
      </c>
      <c r="D35" s="322"/>
      <c r="E35" s="322"/>
      <c r="F35" s="323"/>
    </row>
    <row r="36" spans="2:8" s="289" customFormat="1" ht="13.5" outlineLevel="1" thickBot="1" x14ac:dyDescent="0.25">
      <c r="B36" s="298"/>
      <c r="C36" s="296" t="s">
        <v>683</v>
      </c>
      <c r="D36" s="297" t="s">
        <v>3</v>
      </c>
      <c r="E36" s="297" t="s">
        <v>685</v>
      </c>
      <c r="F36" s="299" t="s">
        <v>5</v>
      </c>
      <c r="H36" s="136" t="s">
        <v>888</v>
      </c>
    </row>
    <row r="37" spans="2:8" ht="53.25" customHeight="1" outlineLevel="1" thickBot="1" x14ac:dyDescent="0.25">
      <c r="B37" s="300" t="s">
        <v>1218</v>
      </c>
      <c r="C37" s="301" t="s">
        <v>1243</v>
      </c>
      <c r="D37" s="302">
        <v>75</v>
      </c>
      <c r="E37" s="303">
        <v>9.5</v>
      </c>
      <c r="F37" s="304">
        <f>+D37*E37</f>
        <v>712.5</v>
      </c>
      <c r="H37" s="290"/>
    </row>
    <row r="38" spans="2:8" ht="13.5" thickBot="1" x14ac:dyDescent="0.25"/>
    <row r="39" spans="2:8" ht="13.5" thickBot="1" x14ac:dyDescent="0.25">
      <c r="B39" s="68" t="s">
        <v>1245</v>
      </c>
      <c r="C39" s="322" t="s">
        <v>1246</v>
      </c>
      <c r="D39" s="322"/>
      <c r="E39" s="322"/>
      <c r="F39" s="323"/>
    </row>
    <row r="40" spans="2:8" s="289" customFormat="1" ht="13.5" outlineLevel="1" thickBot="1" x14ac:dyDescent="0.25">
      <c r="B40" s="298"/>
      <c r="C40" s="296" t="s">
        <v>683</v>
      </c>
      <c r="D40" s="297" t="s">
        <v>3</v>
      </c>
      <c r="E40" s="297" t="s">
        <v>685</v>
      </c>
      <c r="F40" s="299" t="s">
        <v>5</v>
      </c>
      <c r="H40" s="136" t="s">
        <v>888</v>
      </c>
    </row>
    <row r="41" spans="2:8" ht="49.5" customHeight="1" outlineLevel="1" thickBot="1" x14ac:dyDescent="0.25">
      <c r="B41" s="300" t="s">
        <v>1231</v>
      </c>
      <c r="C41" s="301" t="s">
        <v>1247</v>
      </c>
      <c r="D41" s="302">
        <v>4</v>
      </c>
      <c r="E41" s="303">
        <v>400</v>
      </c>
      <c r="F41" s="304">
        <f>+D41*E41</f>
        <v>1600</v>
      </c>
      <c r="H41" s="290"/>
    </row>
    <row r="42" spans="2:8" ht="13.5" thickBot="1" x14ac:dyDescent="0.25"/>
    <row r="43" spans="2:8" ht="13.5" thickBot="1" x14ac:dyDescent="0.25">
      <c r="E43" s="294" t="s">
        <v>1150</v>
      </c>
      <c r="F43" s="272">
        <f>SUM(F5:F42)</f>
        <v>122190</v>
      </c>
    </row>
  </sheetData>
  <mergeCells count="10">
    <mergeCell ref="C27:F27"/>
    <mergeCell ref="C31:F31"/>
    <mergeCell ref="C35:F35"/>
    <mergeCell ref="C39:F39"/>
    <mergeCell ref="C23:F23"/>
    <mergeCell ref="C3:F3"/>
    <mergeCell ref="C7:F7"/>
    <mergeCell ref="C11:F11"/>
    <mergeCell ref="C15:F15"/>
    <mergeCell ref="C19:F19"/>
  </mergeCells>
  <pageMargins left="0.39370078740157483" right="0.35433070866141736" top="0.9055118110236221" bottom="0.98425196850393704" header="0" footer="0"/>
  <pageSetup paperSize="9" scale="91"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6"/>
  <sheetViews>
    <sheetView workbookViewId="0">
      <selection activeCell="F30" sqref="F30"/>
    </sheetView>
  </sheetViews>
  <sheetFormatPr baseColWidth="10" defaultColWidth="11.42578125" defaultRowHeight="12.75" x14ac:dyDescent="0.2"/>
  <cols>
    <col min="1" max="1" width="137.5703125" customWidth="1"/>
    <col min="2" max="2" width="22.5703125" style="62" customWidth="1"/>
    <col min="3" max="3" width="14.5703125" bestFit="1" customWidth="1"/>
    <col min="4" max="4" width="15.85546875" bestFit="1" customWidth="1"/>
  </cols>
  <sheetData>
    <row r="1" spans="1:4" ht="13.5" thickBot="1" x14ac:dyDescent="0.25"/>
    <row r="2" spans="1:4" ht="18.75" thickBot="1" x14ac:dyDescent="0.3">
      <c r="A2" s="324" t="s">
        <v>704</v>
      </c>
      <c r="B2" s="325"/>
    </row>
    <row r="4" spans="1:4" s="55" customFormat="1" ht="23.25" customHeight="1" x14ac:dyDescent="0.2">
      <c r="A4" s="58" t="str">
        <f>+'LOTE 1'!C1</f>
        <v>LOTE NÚM. 1 - TUBERÍA DE FUNDICIÓN DÚCTIL, PVC-O Y PIEZAS ESPECIALES</v>
      </c>
      <c r="B4" s="308">
        <f>+'LOTE 1'!F458</f>
        <v>719523.06000000017</v>
      </c>
    </row>
    <row r="5" spans="1:4" s="55" customFormat="1" ht="23.25" customHeight="1" x14ac:dyDescent="0.2">
      <c r="A5" s="58" t="str">
        <f>+'LOTE 2'!B1</f>
        <v>LOTE NÚM. 2 - MATERIAL PARA REPARACIONES, ACOMETIDAS Y BATERÍAS DE CONTADORES</v>
      </c>
      <c r="B5" s="308">
        <f>+'LOTE 2'!E513</f>
        <v>294041.99999999994</v>
      </c>
    </row>
    <row r="6" spans="1:4" s="55" customFormat="1" ht="23.25" customHeight="1" x14ac:dyDescent="0.2">
      <c r="A6" s="58" t="str">
        <f>+'LOTE 3'!B1</f>
        <v>LOTE NÚM. 3 - VALVULERÍA Y PIEZAS ESPECIALES</v>
      </c>
      <c r="B6" s="308">
        <f>+'LOTE 3'!E356</f>
        <v>368906.5784</v>
      </c>
    </row>
    <row r="7" spans="1:4" s="55" customFormat="1" ht="23.25" customHeight="1" x14ac:dyDescent="0.2">
      <c r="A7" s="58" t="str">
        <f>+'LOTE 4'!B1</f>
        <v>LOTE NÚM. 4 - TUBERÍA Y ACCESORIOS POLIETILENO PE-40 PE-100</v>
      </c>
      <c r="B7" s="308">
        <f>+'LOTE 4'!E308</f>
        <v>63713.641200272177</v>
      </c>
    </row>
    <row r="8" spans="1:4" s="55" customFormat="1" ht="23.25" customHeight="1" x14ac:dyDescent="0.2">
      <c r="A8" s="58" t="str">
        <f>+'LOTE 5'!B1</f>
        <v xml:space="preserve">LOTE NÚM. 5 - TUBERÍA DE SANEAMIENTO Y ACCESORIOS DE PVC NO PLASTIFICADO, NO ESTRUCTURADO  COLOR TEJA CON JUNTA ELÁSTICA </v>
      </c>
      <c r="B8" s="308">
        <f>+'LOTE 5'!E179</f>
        <v>358709.83899550006</v>
      </c>
    </row>
    <row r="9" spans="1:4" s="55" customFormat="1" ht="23.25" customHeight="1" x14ac:dyDescent="0.2">
      <c r="A9" s="58" t="str">
        <f>+'LOTE 6'!B1</f>
        <v>LOTE NÚM. 6 - TUBERÍA Y ACCESORIOS DE PRFV</v>
      </c>
      <c r="B9" s="308">
        <f>+'LOTE 6'!E85</f>
        <v>284341.51260000002</v>
      </c>
    </row>
    <row r="10" spans="1:4" s="55" customFormat="1" ht="23.25" customHeight="1" x14ac:dyDescent="0.2">
      <c r="A10" s="58" t="str">
        <f>+'LOTE 7'!B1</f>
        <v>LOTE NÚM. 7 - MARCOS Y TAPAS DE FUNDICION Y ACERO GALVANIZADO</v>
      </c>
      <c r="B10" s="308">
        <f>++'LOTE 7'!E111</f>
        <v>188754</v>
      </c>
    </row>
    <row r="11" spans="1:4" s="55" customFormat="1" ht="23.25" customHeight="1" x14ac:dyDescent="0.2">
      <c r="A11" s="58" t="str">
        <f>+'LOTE 8'!B1</f>
        <v>LOTE NÚM. 8 - MATERIALES DE CONSTRUCCION</v>
      </c>
      <c r="B11" s="308">
        <f>+'LOTE 8'!E47</f>
        <v>10129.540000000001</v>
      </c>
    </row>
    <row r="12" spans="1:4" s="55" customFormat="1" ht="23.25" customHeight="1" x14ac:dyDescent="0.2">
      <c r="A12" s="58" t="str">
        <f>++'LOTE 9'!C1</f>
        <v>LOTE NÚM. 9 - HORMIGON Y MORTERO FABRICADO EN CENTRAL.</v>
      </c>
      <c r="B12" s="308">
        <f>++'LOTE 9'!F43</f>
        <v>122190</v>
      </c>
    </row>
    <row r="13" spans="1:4" s="55" customFormat="1" ht="13.5" thickBot="1" x14ac:dyDescent="0.25">
      <c r="B13" s="81"/>
    </row>
    <row r="14" spans="1:4" s="55" customFormat="1" ht="23.25" customHeight="1" thickBot="1" x14ac:dyDescent="0.25">
      <c r="A14" s="56" t="s">
        <v>5</v>
      </c>
      <c r="B14" s="309">
        <f>SUM(B4:B13)</f>
        <v>2410310.1711957725</v>
      </c>
      <c r="C14" s="295" t="s">
        <v>1096</v>
      </c>
    </row>
    <row r="15" spans="1:4" ht="13.5" thickBot="1" x14ac:dyDescent="0.25"/>
    <row r="16" spans="1:4" ht="16.5" thickBot="1" x14ac:dyDescent="0.25">
      <c r="A16" s="11" t="s">
        <v>1267</v>
      </c>
      <c r="B16" s="309">
        <f>+B14*5</f>
        <v>12051550.855978861</v>
      </c>
      <c r="C16" s="57">
        <f>+B16*0.21</f>
        <v>2530825.6797555606</v>
      </c>
      <c r="D16" s="57">
        <f>+C16+B16</f>
        <v>14582376.535734423</v>
      </c>
    </row>
  </sheetData>
  <mergeCells count="1">
    <mergeCell ref="A2:B2"/>
  </mergeCells>
  <printOptions horizontalCentered="1"/>
  <pageMargins left="0.70866141732283472" right="0.70866141732283472" top="1.3385826771653544" bottom="0.74803149606299213" header="0.31496062992125984" footer="0.31496062992125984"/>
  <pageSetup paperSize="9" scale="8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D987598B-DB19-4322-8EE9-356A27F74BB6}">
  <ds:schemaRefs>
    <ds:schemaRef ds:uri="http://gemini/pivotcustomization/TableXML_PastedTable"/>
  </ds:schemaRefs>
</ds:datastoreItem>
</file>

<file path=customXml/itemProps2.xml><?xml version="1.0" encoding="utf-8"?>
<ds:datastoreItem xmlns:ds="http://schemas.openxmlformats.org/officeDocument/2006/customXml" ds:itemID="{0C9030AA-2503-4850-A65A-A4F9D8794BD1}">
  <ds:schemaRefs>
    <ds:schemaRef ds:uri="http://gemini/pivotcustomization/FormulaBarState"/>
  </ds:schemaRefs>
</ds:datastoreItem>
</file>

<file path=customXml/itemProps3.xml><?xml version="1.0" encoding="utf-8"?>
<ds:datastoreItem xmlns:ds="http://schemas.openxmlformats.org/officeDocument/2006/customXml" ds:itemID="{294936A8-C217-4637-8E2F-9DF44BD6B3D6}">
  <ds:schemaRefs>
    <ds:schemaRef ds:uri="http://gemini/pivotcustomization/TableWidget"/>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LOTE 1</vt:lpstr>
      <vt:lpstr>LOTE 2</vt:lpstr>
      <vt:lpstr>LOTE 3</vt:lpstr>
      <vt:lpstr>LOTE 4</vt:lpstr>
      <vt:lpstr>LOTE 5</vt:lpstr>
      <vt:lpstr>LOTE 6</vt:lpstr>
      <vt:lpstr>LOTE 7</vt:lpstr>
      <vt:lpstr>LOTE 8</vt:lpstr>
      <vt:lpstr>LOTE 9</vt:lpstr>
      <vt:lpstr>Resumen</vt:lpstr>
      <vt:lpstr>'LOTE 1'!Área_de_impresión</vt:lpstr>
      <vt:lpstr>'LOTE 2'!Área_de_impresión</vt:lpstr>
      <vt:lpstr>'LOTE 3'!Área_de_impresión</vt:lpstr>
      <vt:lpstr>'LOTE 4'!Área_de_impresión</vt:lpstr>
      <vt:lpstr>'LOTE 5'!Área_de_impresión</vt:lpstr>
      <vt:lpstr>'LOTE 6'!Área_de_impresión</vt:lpstr>
      <vt:lpstr>'LOTE 7'!Área_de_impresión</vt:lpstr>
      <vt:lpstr>'LOTE 8'!Área_de_impresión</vt:lpstr>
      <vt:lpstr>'LOTE 9'!Área_de_impresión</vt:lpstr>
      <vt:lpstr>Resumen!Área_de_impresión</vt:lpstr>
    </vt:vector>
  </TitlesOfParts>
  <Manager/>
  <Company>Burgos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ORDOÑEZ SANZ, Carlos</dc:creator>
  <cp:keywords/>
  <dc:description/>
  <cp:lastModifiedBy>Carlos ORDOÑEZ SANZ</cp:lastModifiedBy>
  <cp:revision/>
  <cp:lastPrinted>2022-06-24T11:09:53Z</cp:lastPrinted>
  <dcterms:created xsi:type="dcterms:W3CDTF">2010-05-17T05:17:44Z</dcterms:created>
  <dcterms:modified xsi:type="dcterms:W3CDTF">2022-06-24T15:50:34Z</dcterms:modified>
  <cp:category/>
  <cp:contentStatus/>
</cp:coreProperties>
</file>